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24" windowWidth="22860" windowHeight="9732"/>
  </bookViews>
  <sheets>
    <sheet name="перелік робіт" sheetId="28" r:id="rId1"/>
    <sheet name="прот1" sheetId="1" r:id="rId2"/>
    <sheet name="прот2" sheetId="3" r:id="rId3"/>
    <sheet name="проток4" sheetId="5" r:id="rId4"/>
    <sheet name="прот6" sheetId="7" r:id="rId5"/>
    <sheet name="поверС 05_17" sheetId="8" r:id="rId6"/>
    <sheet name="прот11" sheetId="12" r:id="rId7"/>
    <sheet name="БСГС05_17" sheetId="13" r:id="rId8"/>
    <sheet name="прот16" sheetId="16" r:id="rId9"/>
    <sheet name="прот22" sheetId="21" r:id="rId10"/>
    <sheet name="БСГС" sheetId="22" r:id="rId11"/>
    <sheet name="прот25" sheetId="23" r:id="rId12"/>
    <sheet name="відновлення газопостачання" sheetId="25" r:id="rId13"/>
    <sheet name="припинення(обмеження) побутові " sheetId="26" r:id="rId14"/>
    <sheet name="припинення(обмеження) споживачі" sheetId="27" r:id="rId15"/>
    <sheet name="Лист1" sheetId="24" r:id="rId16"/>
  </sheets>
  <externalReferences>
    <externalReference r:id="rId17"/>
    <externalReference r:id="rId18"/>
    <externalReference r:id="rId19"/>
  </externalReferences>
  <definedNames>
    <definedName name="_xlnm.Print_Titles" localSheetId="2">прот2!$7:$10</definedName>
    <definedName name="_xlnm.Print_Titles" localSheetId="11">прот25!$7:$10</definedName>
    <definedName name="_xlnm.Print_Titles" localSheetId="3">проток4!$9:$12</definedName>
    <definedName name="_xlnm.Print_Area" localSheetId="7">БСГС05_17!$A$1:$I$40</definedName>
    <definedName name="_xlnm.Print_Area" localSheetId="12">'відновлення газопостачання'!$A$1:$D$22</definedName>
    <definedName name="_xlnm.Print_Area" localSheetId="13">'припинення(обмеження) побутові '!$A$1:$E$22</definedName>
    <definedName name="_xlnm.Print_Area" localSheetId="14">'припинення(обмеження) споживачі'!#REF!</definedName>
  </definedNames>
  <calcPr calcId="125725"/>
</workbook>
</file>

<file path=xl/calcChain.xml><?xml version="1.0" encoding="utf-8"?>
<calcChain xmlns="http://schemas.openxmlformats.org/spreadsheetml/2006/main">
  <c r="C13" i="27"/>
  <c r="C11"/>
  <c r="C14" s="1"/>
  <c r="C14" i="26"/>
  <c r="C13"/>
  <c r="C12"/>
  <c r="C15" s="1"/>
  <c r="C15" i="25"/>
  <c r="C12"/>
  <c r="C16" s="1"/>
  <c r="F44" i="23"/>
  <c r="F43"/>
  <c r="E83"/>
  <c r="F83" s="1"/>
  <c r="E82"/>
  <c r="F82" s="1"/>
  <c r="E81"/>
  <c r="F81" s="1"/>
  <c r="E78"/>
  <c r="F78" s="1"/>
  <c r="E77"/>
  <c r="F77" s="1"/>
  <c r="E76"/>
  <c r="F76" s="1"/>
  <c r="E75"/>
  <c r="F75" s="1"/>
  <c r="E73"/>
  <c r="F73" s="1"/>
  <c r="E71"/>
  <c r="F71" s="1"/>
  <c r="E70"/>
  <c r="F70" s="1"/>
  <c r="E69"/>
  <c r="F69" s="1"/>
  <c r="E67"/>
  <c r="F67" s="1"/>
  <c r="E65"/>
  <c r="F65" s="1"/>
  <c r="E63"/>
  <c r="F63" s="1"/>
  <c r="E62"/>
  <c r="F62" s="1"/>
  <c r="E61"/>
  <c r="F61" s="1"/>
  <c r="E59"/>
  <c r="F59" s="1"/>
  <c r="E58"/>
  <c r="F58" s="1"/>
  <c r="E57"/>
  <c r="F57" s="1"/>
  <c r="E55"/>
  <c r="F55" s="1"/>
  <c r="E54"/>
  <c r="F54" s="1"/>
  <c r="E52"/>
  <c r="F52" s="1"/>
  <c r="E51"/>
  <c r="F51" s="1"/>
  <c r="E49"/>
  <c r="F49" s="1"/>
  <c r="E48"/>
  <c r="F48" s="1"/>
  <c r="E46"/>
  <c r="F46" s="1"/>
  <c r="E45"/>
  <c r="F45" s="1"/>
  <c r="E44"/>
  <c r="E43"/>
  <c r="E41"/>
  <c r="F41" s="1"/>
  <c r="E39"/>
  <c r="F39" s="1"/>
  <c r="E37"/>
  <c r="F37" s="1"/>
  <c r="E36"/>
  <c r="F36" s="1"/>
  <c r="E32"/>
  <c r="F32" s="1"/>
  <c r="E31"/>
  <c r="F31" s="1"/>
  <c r="E30"/>
  <c r="F30" s="1"/>
  <c r="E27"/>
  <c r="F27" s="1"/>
  <c r="E26"/>
  <c r="F26" s="1"/>
  <c r="E23"/>
  <c r="F23" s="1"/>
  <c r="E22"/>
  <c r="F22" s="1"/>
  <c r="E19"/>
  <c r="F19" s="1"/>
  <c r="E17"/>
  <c r="F17" s="1"/>
  <c r="E16"/>
  <c r="F16" s="1"/>
  <c r="F15"/>
  <c r="E15"/>
  <c r="E17" i="22"/>
  <c r="G30" i="16"/>
  <c r="G28"/>
  <c r="G27"/>
  <c r="G25"/>
  <c r="G23"/>
  <c r="G20"/>
  <c r="G19"/>
  <c r="F287" i="3"/>
  <c r="F286"/>
  <c r="F285"/>
  <c r="F280"/>
  <c r="F279"/>
  <c r="F277"/>
  <c r="F273"/>
  <c r="F271"/>
  <c r="F269"/>
  <c r="F268"/>
  <c r="F266"/>
  <c r="F265"/>
  <c r="F258"/>
  <c r="F255"/>
  <c r="F254"/>
  <c r="F253"/>
  <c r="F250"/>
  <c r="F248"/>
  <c r="F247"/>
  <c r="F240"/>
  <c r="F239"/>
  <c r="F237"/>
  <c r="F236"/>
  <c r="F235"/>
  <c r="F231"/>
  <c r="F230"/>
  <c r="F227"/>
  <c r="F226"/>
  <c r="F222"/>
  <c r="F221"/>
  <c r="F218"/>
  <c r="F217"/>
  <c r="F216"/>
  <c r="F215"/>
  <c r="F214"/>
  <c r="F212"/>
  <c r="F211"/>
  <c r="F209"/>
  <c r="F208"/>
  <c r="F205"/>
  <c r="F204"/>
  <c r="F203"/>
  <c r="F202"/>
  <c r="F172"/>
  <c r="F169"/>
  <c r="F168"/>
  <c r="F164"/>
  <c r="F163"/>
  <c r="F161"/>
  <c r="F157"/>
  <c r="F155"/>
  <c r="F154"/>
  <c r="F153"/>
  <c r="F152"/>
  <c r="F151"/>
  <c r="F147"/>
  <c r="F146"/>
  <c r="F144"/>
  <c r="F142"/>
  <c r="F139"/>
  <c r="F138"/>
  <c r="F137"/>
  <c r="F136"/>
  <c r="F134"/>
  <c r="F133"/>
  <c r="F132"/>
  <c r="F131"/>
  <c r="F125"/>
  <c r="F123"/>
  <c r="F66"/>
  <c r="F29"/>
  <c r="F72"/>
  <c r="E72"/>
  <c r="E19" i="22"/>
  <c r="C15" i="27" l="1"/>
  <c r="C16" s="1"/>
  <c r="C16" i="26"/>
  <c r="C17" s="1"/>
  <c r="C17" i="25"/>
  <c r="C18" s="1"/>
  <c r="E21" i="22"/>
  <c r="E30" i="16"/>
  <c r="E28"/>
  <c r="E27"/>
  <c r="E25"/>
  <c r="E23"/>
  <c r="E20"/>
  <c r="E19"/>
  <c r="H30" i="13" l="1"/>
  <c r="H34" s="1"/>
  <c r="F30"/>
  <c r="F34" s="1"/>
  <c r="D30"/>
  <c r="D34" s="1"/>
  <c r="I30"/>
  <c r="I34" s="1"/>
  <c r="G30"/>
  <c r="G34" s="1"/>
  <c r="E30"/>
  <c r="E34" s="1"/>
  <c r="C30"/>
  <c r="C34" s="1"/>
  <c r="P25" i="8" l="1"/>
  <c r="P29" s="1"/>
  <c r="N25"/>
  <c r="N29" s="1"/>
  <c r="L25"/>
  <c r="L29" s="1"/>
  <c r="J25"/>
  <c r="J29" s="1"/>
  <c r="H25"/>
  <c r="H29" s="1"/>
  <c r="F25"/>
  <c r="F29" s="1"/>
  <c r="D25"/>
  <c r="D29" s="1"/>
  <c r="Q25"/>
  <c r="Q29" s="1"/>
  <c r="O25"/>
  <c r="O29" s="1"/>
  <c r="M25"/>
  <c r="M29" s="1"/>
  <c r="K25"/>
  <c r="K29" s="1"/>
  <c r="I25"/>
  <c r="I29" s="1"/>
  <c r="G25"/>
  <c r="G29" s="1"/>
  <c r="E25"/>
  <c r="E29" s="1"/>
  <c r="C25"/>
  <c r="C29" s="1"/>
  <c r="E121" i="5" l="1"/>
  <c r="E120"/>
  <c r="E118"/>
  <c r="E117"/>
  <c r="E116"/>
  <c r="E115"/>
  <c r="E114"/>
  <c r="E113"/>
  <c r="E111"/>
  <c r="E110"/>
  <c r="E109"/>
  <c r="E108"/>
  <c r="E107"/>
  <c r="E106"/>
  <c r="E104"/>
  <c r="E103"/>
  <c r="E102"/>
  <c r="E101"/>
  <c r="E100"/>
  <c r="E99"/>
  <c r="E97"/>
  <c r="E96"/>
  <c r="E95"/>
  <c r="E94"/>
  <c r="E93"/>
  <c r="E92"/>
  <c r="E91"/>
  <c r="E88"/>
  <c r="E87"/>
  <c r="E86"/>
  <c r="E85"/>
  <c r="E84"/>
  <c r="D80"/>
  <c r="D78"/>
  <c r="D76"/>
  <c r="D74"/>
  <c r="D72"/>
  <c r="D70"/>
  <c r="D69"/>
  <c r="D68"/>
  <c r="D66"/>
  <c r="D65"/>
  <c r="D63"/>
  <c r="D61"/>
  <c r="D60"/>
  <c r="D58"/>
  <c r="D57"/>
  <c r="D54"/>
  <c r="D52"/>
  <c r="D50"/>
  <c r="D48"/>
  <c r="D45"/>
  <c r="D43"/>
  <c r="D41"/>
  <c r="D40"/>
  <c r="D39"/>
  <c r="D38"/>
  <c r="D37"/>
  <c r="D36"/>
  <c r="D33"/>
  <c r="D32"/>
  <c r="D31"/>
  <c r="D30"/>
  <c r="D27"/>
  <c r="D26"/>
  <c r="D24"/>
  <c r="D22"/>
  <c r="D21"/>
  <c r="D20"/>
  <c r="D18"/>
  <c r="D16"/>
  <c r="E287" i="3" l="1"/>
  <c r="E286"/>
  <c r="E285"/>
  <c r="E284"/>
  <c r="E283"/>
  <c r="E281"/>
  <c r="E280"/>
  <c r="E279"/>
  <c r="E278"/>
  <c r="E277"/>
  <c r="E273"/>
  <c r="E271"/>
  <c r="E270"/>
  <c r="E269"/>
  <c r="E268"/>
  <c r="E266"/>
  <c r="E265"/>
  <c r="E264"/>
  <c r="E263"/>
  <c r="E260"/>
  <c r="E258"/>
  <c r="E257"/>
  <c r="E255"/>
  <c r="E254"/>
  <c r="E253"/>
  <c r="E252"/>
  <c r="E250"/>
  <c r="E249"/>
  <c r="E248"/>
  <c r="E247"/>
  <c r="E246"/>
  <c r="E243"/>
  <c r="E241"/>
  <c r="E240"/>
  <c r="E239"/>
  <c r="E238"/>
  <c r="E237"/>
  <c r="E236"/>
  <c r="E235"/>
  <c r="E231"/>
  <c r="E230"/>
  <c r="E229"/>
  <c r="E228"/>
  <c r="E227"/>
  <c r="E226"/>
  <c r="E225"/>
  <c r="E222"/>
  <c r="E221"/>
  <c r="E218"/>
  <c r="E217"/>
  <c r="E216"/>
  <c r="E215"/>
  <c r="E214"/>
  <c r="E212"/>
  <c r="E211"/>
  <c r="E209"/>
  <c r="E208"/>
  <c r="E207"/>
  <c r="E205"/>
  <c r="E204"/>
  <c r="E203"/>
  <c r="E202"/>
  <c r="E201"/>
  <c r="E199"/>
  <c r="F199"/>
  <c r="E198"/>
  <c r="E197"/>
  <c r="E196"/>
  <c r="E195"/>
  <c r="E194"/>
  <c r="E193"/>
  <c r="E191"/>
  <c r="E190"/>
  <c r="F190" s="1"/>
  <c r="E189"/>
  <c r="E188"/>
  <c r="F188"/>
  <c r="E187"/>
  <c r="E185"/>
  <c r="E184"/>
  <c r="F184"/>
  <c r="E183"/>
  <c r="E182"/>
  <c r="E181"/>
  <c r="F181"/>
  <c r="E180"/>
  <c r="E179"/>
  <c r="E177"/>
  <c r="F177"/>
  <c r="E176"/>
  <c r="E175"/>
  <c r="E172"/>
  <c r="E171"/>
  <c r="E170"/>
  <c r="E169"/>
  <c r="E168"/>
  <c r="E167"/>
  <c r="E165"/>
  <c r="E164"/>
  <c r="E163"/>
  <c r="E162"/>
  <c r="E161"/>
  <c r="E157"/>
  <c r="E156"/>
  <c r="E155"/>
  <c r="E154"/>
  <c r="E153"/>
  <c r="E152"/>
  <c r="E151"/>
  <c r="E149"/>
  <c r="E148"/>
  <c r="E147"/>
  <c r="E146"/>
  <c r="E144"/>
  <c r="E143"/>
  <c r="E142"/>
  <c r="E140"/>
  <c r="E139"/>
  <c r="E138"/>
  <c r="E137"/>
  <c r="E136"/>
  <c r="E134"/>
  <c r="E133"/>
  <c r="E132"/>
  <c r="E131"/>
  <c r="E130"/>
  <c r="E129"/>
  <c r="E126"/>
  <c r="E125"/>
  <c r="E123"/>
  <c r="E122"/>
  <c r="E120"/>
  <c r="E119"/>
  <c r="F119" s="1"/>
  <c r="E118"/>
  <c r="E114"/>
  <c r="E113"/>
  <c r="E112"/>
  <c r="F112"/>
  <c r="E111"/>
  <c r="E110"/>
  <c r="F110" s="1"/>
  <c r="E109"/>
  <c r="E108"/>
  <c r="E107"/>
  <c r="E106"/>
  <c r="F106"/>
  <c r="E105"/>
  <c r="E104"/>
  <c r="E101"/>
  <c r="E100"/>
  <c r="E99"/>
  <c r="E98"/>
  <c r="E97"/>
  <c r="E96"/>
  <c r="E93"/>
  <c r="E92"/>
  <c r="E91"/>
  <c r="F91" s="1"/>
  <c r="E90"/>
  <c r="E89"/>
  <c r="F89"/>
  <c r="E87"/>
  <c r="E86"/>
  <c r="E85"/>
  <c r="E84"/>
  <c r="E83"/>
  <c r="E80"/>
  <c r="E79"/>
  <c r="E78"/>
  <c r="F78"/>
  <c r="E77"/>
  <c r="E76"/>
  <c r="E75"/>
  <c r="E69"/>
  <c r="F69" s="1"/>
  <c r="E67"/>
  <c r="E66"/>
  <c r="E65"/>
  <c r="E63"/>
  <c r="E62"/>
  <c r="E60"/>
  <c r="E59"/>
  <c r="E54"/>
  <c r="E53"/>
  <c r="E52"/>
  <c r="E51"/>
  <c r="E50"/>
  <c r="E49"/>
  <c r="E48"/>
  <c r="E45"/>
  <c r="E44"/>
  <c r="E43"/>
  <c r="E42"/>
  <c r="F42" s="1"/>
  <c r="E39"/>
  <c r="E38"/>
  <c r="F38"/>
  <c r="E37"/>
  <c r="E36"/>
  <c r="E35"/>
  <c r="E34"/>
  <c r="E31"/>
  <c r="E30"/>
  <c r="E29"/>
  <c r="E28"/>
  <c r="E27"/>
  <c r="E26"/>
  <c r="E25"/>
  <c r="E22"/>
  <c r="E21"/>
  <c r="F21" s="1"/>
  <c r="E20"/>
  <c r="E19"/>
  <c r="F19"/>
  <c r="E16"/>
  <c r="E15"/>
  <c r="E14"/>
  <c r="E13"/>
  <c r="F13" l="1"/>
  <c r="F15"/>
  <c r="F20"/>
  <c r="F22"/>
  <c r="F31"/>
  <c r="F35"/>
  <c r="F39"/>
  <c r="F44"/>
  <c r="F49"/>
  <c r="F52"/>
  <c r="F60"/>
  <c r="F63"/>
  <c r="F76"/>
  <c r="F79"/>
  <c r="F85"/>
  <c r="F87"/>
  <c r="F90"/>
  <c r="F100"/>
  <c r="F111"/>
  <c r="F114"/>
  <c r="F122"/>
  <c r="F176"/>
  <c r="F187"/>
  <c r="F189"/>
  <c r="F195"/>
  <c r="F198"/>
</calcChain>
</file>

<file path=xl/sharedStrings.xml><?xml version="1.0" encoding="utf-8"?>
<sst xmlns="http://schemas.openxmlformats.org/spreadsheetml/2006/main" count="1190" uniqueCount="560">
  <si>
    <t>П Р О Т О К О Л  Ц І Н  №  1</t>
  </si>
  <si>
    <t>на роботи з встановлення газового обладнання</t>
  </si>
  <si>
    <t>( без вартості матеріалів та транспорту )</t>
  </si>
  <si>
    <t xml:space="preserve">Запроваджується з </t>
  </si>
  <si>
    <t>Разом</t>
  </si>
  <si>
    <t>ПДВ,</t>
  </si>
  <si>
    <t>№№</t>
  </si>
  <si>
    <t>Найменування</t>
  </si>
  <si>
    <t>Од.</t>
  </si>
  <si>
    <t>грн.</t>
  </si>
  <si>
    <t>ціна з</t>
  </si>
  <si>
    <t>п.п.</t>
  </si>
  <si>
    <t>робіт</t>
  </si>
  <si>
    <t>вим.</t>
  </si>
  <si>
    <t>ПДВ</t>
  </si>
  <si>
    <t>Встановлення водопідігрівачів</t>
  </si>
  <si>
    <t>проточних з улаштуванням</t>
  </si>
  <si>
    <t>отвору в димоході та витяжки</t>
  </si>
  <si>
    <t>1 пр.</t>
  </si>
  <si>
    <t>Встановлення водопадагрівачів</t>
  </si>
  <si>
    <t>ємкісних з улаштуванням</t>
  </si>
  <si>
    <t>"</t>
  </si>
  <si>
    <t>Встановлення або заміна</t>
  </si>
  <si>
    <t>лічильника газу</t>
  </si>
  <si>
    <t xml:space="preserve"> "</t>
  </si>
  <si>
    <t>об"ємом до 1 м.куб.</t>
  </si>
  <si>
    <t xml:space="preserve">              до 2 м.куб.</t>
  </si>
  <si>
    <t xml:space="preserve">              до 4 м.куб.</t>
  </si>
  <si>
    <t xml:space="preserve">              до 6 м.куб.</t>
  </si>
  <si>
    <t>Від"єднання ПГ</t>
  </si>
  <si>
    <t xml:space="preserve">    -"-               ВК</t>
  </si>
  <si>
    <t xml:space="preserve">    -"-               АОГВ</t>
  </si>
  <si>
    <t>Приєднання ПГ</t>
  </si>
  <si>
    <t xml:space="preserve">    -"-                 ВК</t>
  </si>
  <si>
    <t xml:space="preserve">    -"-                 АОГВ</t>
  </si>
  <si>
    <t xml:space="preserve">Включення ємнісного </t>
  </si>
  <si>
    <t>водонагрівача</t>
  </si>
  <si>
    <t>типу АГВ, АОГВ</t>
  </si>
  <si>
    <t>Ціна без</t>
  </si>
  <si>
    <t>П Р О Т О К О Л    Ц І Н   №  2</t>
  </si>
  <si>
    <t>на будівельно- монтажні роботи</t>
  </si>
  <si>
    <t>Запроваджується з</t>
  </si>
  <si>
    <t>НАЙМЕНУВАННЯ</t>
  </si>
  <si>
    <t>Один.</t>
  </si>
  <si>
    <t>п/п</t>
  </si>
  <si>
    <t>РОБІТ</t>
  </si>
  <si>
    <t>ціна</t>
  </si>
  <si>
    <t>(без ПДВ)</t>
  </si>
  <si>
    <t>Врізання газопроводу в діючу внутрішню</t>
  </si>
  <si>
    <t>мережу Ф до 32 мм</t>
  </si>
  <si>
    <t>1 вр.</t>
  </si>
  <si>
    <t>Те ж Ф до 40 мм</t>
  </si>
  <si>
    <t>Те ж Ф до 80 мм</t>
  </si>
  <si>
    <t>Те ж Ф до 100 мм</t>
  </si>
  <si>
    <t xml:space="preserve"> - при виконанні робіт з перемонтажу:</t>
  </si>
  <si>
    <t>врізання газопроводу в діючу внутрішню</t>
  </si>
  <si>
    <t>те ж Ф до 40 мм</t>
  </si>
  <si>
    <t>те ж Ф до 80 мм</t>
  </si>
  <si>
    <t>те ж Ф до 100 мм</t>
  </si>
  <si>
    <t>Врізання штуцером під газом в діючі внутр.</t>
  </si>
  <si>
    <t>сталеві газопроводи низького тиску</t>
  </si>
  <si>
    <t xml:space="preserve"> - Ф до 25 мм</t>
  </si>
  <si>
    <t xml:space="preserve"> - Ф до 32 мм</t>
  </si>
  <si>
    <t xml:space="preserve"> - Ф до 40 мм</t>
  </si>
  <si>
    <t xml:space="preserve"> - Ф до 50 мм</t>
  </si>
  <si>
    <t xml:space="preserve"> - Ф до 70 мм</t>
  </si>
  <si>
    <t xml:space="preserve"> - Ф до 80мм</t>
  </si>
  <si>
    <t xml:space="preserve"> - Ф до 100 мм</t>
  </si>
  <si>
    <t>Врізання штуцером під газом в діючі зовн.</t>
  </si>
  <si>
    <t>сталеві газопроводи низького тиску із</t>
  </si>
  <si>
    <t>зниженням тиску Ф до 70 мм</t>
  </si>
  <si>
    <t>1вр.</t>
  </si>
  <si>
    <t>Те ж Ф до 125 мм</t>
  </si>
  <si>
    <t>Те ж Ф до 150 мм</t>
  </si>
  <si>
    <t>Те ж Ф до 200 мм</t>
  </si>
  <si>
    <t>Врізання муфтою під газом в діючі зовнішні</t>
  </si>
  <si>
    <t xml:space="preserve">сталеві газопроводи низького тиску із </t>
  </si>
  <si>
    <t>зниженням тиску Ф до 75 мм</t>
  </si>
  <si>
    <t>Те ж  Ф до 200 мм</t>
  </si>
  <si>
    <t xml:space="preserve">Врізання штуцером під газом в діючі зовн. </t>
  </si>
  <si>
    <t>сталеві газопроводи низького тиску без</t>
  </si>
  <si>
    <t>зниження тиску Ф до 25 мм</t>
  </si>
  <si>
    <t>Те ж Ф до 32 мм</t>
  </si>
  <si>
    <t>Те ж Ф до 50 мм</t>
  </si>
  <si>
    <t>Те ж Ф до 70 мм</t>
  </si>
  <si>
    <t>Врізання під газом в діючі сталеві газо-</t>
  </si>
  <si>
    <t>проводи низького тиску із зниженням</t>
  </si>
  <si>
    <t>тиску: врізання штуцером газопроводів</t>
  </si>
  <si>
    <t>тиском до 4,9 кПа ( 0,05кгс/см.кв. )</t>
  </si>
  <si>
    <t xml:space="preserve"> - газопровід Ф 400 мм</t>
  </si>
  <si>
    <t xml:space="preserve"> - газопровід Ф 600 мм</t>
  </si>
  <si>
    <t>Врізання та пуск газу у газопроводи-</t>
  </si>
  <si>
    <t>уводи Ф до 50 мм</t>
  </si>
  <si>
    <t>Приварювання патрубка</t>
  </si>
  <si>
    <t>1патр</t>
  </si>
  <si>
    <t>Врізання та пуск газу у знов збудований</t>
  </si>
  <si>
    <t>газопровід Ф до 100 мм без козирка</t>
  </si>
  <si>
    <t>Те ж з козирком</t>
  </si>
  <si>
    <t>Те ж з двома козирками</t>
  </si>
  <si>
    <t>Контрольна опресовка газопроводу</t>
  </si>
  <si>
    <t>довжиною до 100 м</t>
  </si>
  <si>
    <t>100м</t>
  </si>
  <si>
    <t>Те ж більше 100 м</t>
  </si>
  <si>
    <t>Кожні</t>
  </si>
  <si>
    <t>наступ.</t>
  </si>
  <si>
    <t>Прокладання трубопроводів газопоста-</t>
  </si>
  <si>
    <t>чання із сталевих водогазопровідних</t>
  </si>
  <si>
    <t>неоцинкованих труб Ф 15 мм</t>
  </si>
  <si>
    <t>Те ж Ф 20 мм</t>
  </si>
  <si>
    <t>Те ж Ф 25 мм</t>
  </si>
  <si>
    <t>Те ж Ф 32 мм</t>
  </si>
  <si>
    <t>Те ж Ф 40 мм</t>
  </si>
  <si>
    <t>Те ж Ф 50 мм</t>
  </si>
  <si>
    <t>Укладання газопроводів газопостачання</t>
  </si>
  <si>
    <t>із сталевих труб: в траншеі з розпорами</t>
  </si>
  <si>
    <t xml:space="preserve"> - Ф до 150 мм</t>
  </si>
  <si>
    <t xml:space="preserve"> - Ф до 200 мм</t>
  </si>
  <si>
    <t xml:space="preserve"> - Ф до 250 мм</t>
  </si>
  <si>
    <t>Те ж в траншеі без распор</t>
  </si>
  <si>
    <t xml:space="preserve"> - Ф до 100 м</t>
  </si>
  <si>
    <t>Прокладання трубопроводів водопоста-</t>
  </si>
  <si>
    <t>оцинкованих труб Ф 15 мм</t>
  </si>
  <si>
    <t>Прокладання трубопроводів опалення із</t>
  </si>
  <si>
    <t>сталевих водогазопровідних неоцинко-</t>
  </si>
  <si>
    <t>ваних труб Ф 15 мм</t>
  </si>
  <si>
    <t>Укладання труб поліетіленових Ф 50 мм</t>
  </si>
  <si>
    <t>Те ж Ф 65 мм</t>
  </si>
  <si>
    <t>Те ж Ф 110 мм</t>
  </si>
  <si>
    <t>Те ж Ф 125 мм</t>
  </si>
  <si>
    <t>Те ж Ф 160 мм</t>
  </si>
  <si>
    <t>Надземне прокладання трубопроводу за</t>
  </si>
  <si>
    <t>умовного тиску 2,5МПа ( 25кгс/см.кв. ),</t>
  </si>
  <si>
    <t>температури 300 градусів С</t>
  </si>
  <si>
    <t xml:space="preserve"> - Ф труби 400 мм</t>
  </si>
  <si>
    <t xml:space="preserve"> - Ф труби 600 мм</t>
  </si>
  <si>
    <t>Пневматичне випробування газопров.</t>
  </si>
  <si>
    <t>Обрізання діючого внутрішнього</t>
  </si>
  <si>
    <t>газопроводу Ф до 50 мм</t>
  </si>
  <si>
    <t>1обр.</t>
  </si>
  <si>
    <t>обрізання газопроводу Ф до 50 мм</t>
  </si>
  <si>
    <t xml:space="preserve">Відключення та заглушка під газом </t>
  </si>
  <si>
    <t>діючих сталевих газопроводів</t>
  </si>
  <si>
    <t>1відк</t>
  </si>
  <si>
    <t xml:space="preserve"> - Ф до 75 мм</t>
  </si>
  <si>
    <t xml:space="preserve"> </t>
  </si>
  <si>
    <t xml:space="preserve"> - Ф до 125 мм</t>
  </si>
  <si>
    <t>Демонтаж запірної арматури: фланцевих</t>
  </si>
  <si>
    <t>засувок Ф до 100 мм</t>
  </si>
  <si>
    <t>100шт</t>
  </si>
  <si>
    <t>Пуск газу в трубопроводи - в стояк</t>
  </si>
  <si>
    <t>1шт</t>
  </si>
  <si>
    <t xml:space="preserve"> - у трубопроводи уводу</t>
  </si>
  <si>
    <t>Улаштування підземного уводу газо-</t>
  </si>
  <si>
    <t>проводу в будівлю - Ф до 100 мм</t>
  </si>
  <si>
    <t>Те ж Ф до 250 мм</t>
  </si>
  <si>
    <t>Встановлення ізолюючих фланців на</t>
  </si>
  <si>
    <t>газопроводах Ф до 50 мм</t>
  </si>
  <si>
    <t>1компл</t>
  </si>
  <si>
    <t>Встановлення фланцевих з"єднань на</t>
  </si>
  <si>
    <t>сталевих газопроводах Ф 50 мм</t>
  </si>
  <si>
    <t>Те ж Ф 80 мм</t>
  </si>
  <si>
    <t>Те ж Ф 100 мм</t>
  </si>
  <si>
    <t>Те ж Ф 150 мм</t>
  </si>
  <si>
    <t>Те ж Ф 200 мм</t>
  </si>
  <si>
    <t>Встановлення фланцевих вентілів, засу-</t>
  </si>
  <si>
    <t>вок, затворів, клапанів зворотніх, кранів</t>
  </si>
  <si>
    <t>прохідних на трубопроводах із сталевих</t>
  </si>
  <si>
    <t>труб Ф до 50 мм</t>
  </si>
  <si>
    <t>Те ж Ф 50-100 мм</t>
  </si>
  <si>
    <t>Те ж Ф 100-125 мм</t>
  </si>
  <si>
    <t>Те ж Ф 125-150 мм</t>
  </si>
  <si>
    <t>Те ж Ф 150-200 мм</t>
  </si>
  <si>
    <t>Встановлення фасонних частин</t>
  </si>
  <si>
    <t>а) чавунних Ф 50-100 мм</t>
  </si>
  <si>
    <t>1тн</t>
  </si>
  <si>
    <t xml:space="preserve">       -"-        Ф 125-200 мм</t>
  </si>
  <si>
    <t xml:space="preserve">       -"-        Ф 250-400 мм</t>
  </si>
  <si>
    <t>б) сталевих зварних Ф 100-250 мм</t>
  </si>
  <si>
    <t xml:space="preserve">       -"-                     Ф 300-500 мм</t>
  </si>
  <si>
    <t xml:space="preserve">       -"-                     Ф 600-800 мм</t>
  </si>
  <si>
    <t>Встановлення поліетиленових фасоних</t>
  </si>
  <si>
    <t>частин:</t>
  </si>
  <si>
    <t>а) отводів, колін, патрубків, переходів</t>
  </si>
  <si>
    <t>10шт</t>
  </si>
  <si>
    <t>б) трійників</t>
  </si>
  <si>
    <t>в) хрестовин</t>
  </si>
  <si>
    <t>Встановлення чавунних засувок та</t>
  </si>
  <si>
    <t>клапанів зворотніх Ф 50 мм</t>
  </si>
  <si>
    <t>Те ж Ф 250 мм</t>
  </si>
  <si>
    <t>Встановлення сталевих засувок та</t>
  </si>
  <si>
    <t>Приварювання фланців до сталевих</t>
  </si>
  <si>
    <t>трубопроводів Ф 50 мм</t>
  </si>
  <si>
    <t>Протягування сталевих труб у футляр</t>
  </si>
  <si>
    <t xml:space="preserve"> - Ф 100 мм</t>
  </si>
  <si>
    <t xml:space="preserve"> - Ф 150 мм</t>
  </si>
  <si>
    <t xml:space="preserve"> - Ф 200 мм</t>
  </si>
  <si>
    <t xml:space="preserve"> - Ф 250 мм</t>
  </si>
  <si>
    <t xml:space="preserve"> - Ф 300 мм</t>
  </si>
  <si>
    <t>Встановлення газових свічок</t>
  </si>
  <si>
    <t>1св</t>
  </si>
  <si>
    <t>Продувочний пристрій</t>
  </si>
  <si>
    <t>Улаштування:</t>
  </si>
  <si>
    <t xml:space="preserve"> - контрольної трубки</t>
  </si>
  <si>
    <t xml:space="preserve"> - контрольного пункту</t>
  </si>
  <si>
    <t>Заробка кінців футляру бітумом та</t>
  </si>
  <si>
    <t>прядкою Ф 800 мм</t>
  </si>
  <si>
    <t>Те ж Ф 900 мм</t>
  </si>
  <si>
    <t>Те ж Ф 1000 мм</t>
  </si>
  <si>
    <t>Те ж Ф 1200 мм</t>
  </si>
  <si>
    <t>Те ж Ф 1400 мм</t>
  </si>
  <si>
    <t>Нанесення дуже посиленої бітумно-</t>
  </si>
  <si>
    <t>гумової ізоляції на сталеві газопроводи:</t>
  </si>
  <si>
    <t xml:space="preserve"> - Ф 400 мм</t>
  </si>
  <si>
    <t>1км</t>
  </si>
  <si>
    <t xml:space="preserve"> - Ф 600 мм</t>
  </si>
  <si>
    <t>Нанесення дуже посиленої антикорозій-</t>
  </si>
  <si>
    <t>ної бітумно-гумової ізоляції на сталеві</t>
  </si>
  <si>
    <t>трубопроводи Ф 50 мм</t>
  </si>
  <si>
    <t>Те ж Ф 75 мм</t>
  </si>
  <si>
    <t xml:space="preserve">Нанесення дуже посиленої антикорозій- </t>
  </si>
  <si>
    <t>ної бітумно-гумової ( бітумно-полімер-</t>
  </si>
  <si>
    <t>ної) ізоляції на стики та фасонні частини</t>
  </si>
  <si>
    <t>сталевих трубопроводів Ф 50 мм</t>
  </si>
  <si>
    <t>Встановлення будинкового регулятора</t>
  </si>
  <si>
    <t>тиску</t>
  </si>
  <si>
    <t>1 шт.</t>
  </si>
  <si>
    <t>Приєднання знов збудованого газопроводу</t>
  </si>
  <si>
    <t>до діючого під газом без зниження тиску</t>
  </si>
  <si>
    <t>( холодне врізання ) Ф до 50 мм</t>
  </si>
  <si>
    <t>Те ж Ф до 300 мм</t>
  </si>
  <si>
    <t>Пробивання отворів у цегляній стіні</t>
  </si>
  <si>
    <t>товщиною 25 см</t>
  </si>
  <si>
    <t>Те ж до 38 см</t>
  </si>
  <si>
    <t>Те ж до 51 см</t>
  </si>
  <si>
    <t>Те ж понад 51см</t>
  </si>
  <si>
    <t>Улаштування анодного заземлителя</t>
  </si>
  <si>
    <t xml:space="preserve"> - вертикального</t>
  </si>
  <si>
    <t>1 заз</t>
  </si>
  <si>
    <t xml:space="preserve"> - горизонтального</t>
  </si>
  <si>
    <t>Фарбування раніш окрашеної сталевої</t>
  </si>
  <si>
    <t>труби за два рази</t>
  </si>
  <si>
    <t>100м2</t>
  </si>
  <si>
    <t>Заміна газового крану:</t>
  </si>
  <si>
    <t>а) при нормальних умовах праці</t>
  </si>
  <si>
    <t xml:space="preserve"> - Ф 15 мм</t>
  </si>
  <si>
    <t xml:space="preserve"> - Ф 25 мм</t>
  </si>
  <si>
    <t xml:space="preserve"> - Ф 40 мм</t>
  </si>
  <si>
    <t xml:space="preserve"> - Ф 50 мм</t>
  </si>
  <si>
    <t>б) при обмежених умовах праці</t>
  </si>
  <si>
    <t>Встановлення муфтових кранів</t>
  </si>
  <si>
    <t>водорозбірних</t>
  </si>
  <si>
    <t xml:space="preserve">Врізка поліетиленового газопроводу в </t>
  </si>
  <si>
    <t>поліетиленовий  з відключенням</t>
  </si>
  <si>
    <t xml:space="preserve">споживачів: </t>
  </si>
  <si>
    <t xml:space="preserve"> - Ф 51-100 мм</t>
  </si>
  <si>
    <t xml:space="preserve"> - Ф 101-150 мм</t>
  </si>
  <si>
    <t xml:space="preserve"> - Ф 151-200 мм</t>
  </si>
  <si>
    <t xml:space="preserve"> - Ф 201-300 мм</t>
  </si>
  <si>
    <t xml:space="preserve">Те ж без відключення споживачів: </t>
  </si>
  <si>
    <t>Ціна</t>
  </si>
  <si>
    <t xml:space="preserve">Усього </t>
  </si>
  <si>
    <t>ціна з ПДВ,</t>
  </si>
  <si>
    <t>1.1.</t>
  </si>
  <si>
    <t>1.2.</t>
  </si>
  <si>
    <t>1.3.</t>
  </si>
  <si>
    <t>1.4.</t>
  </si>
  <si>
    <t>П Р О Т О К О Л  Ц І Н  №  4</t>
  </si>
  <si>
    <t>на роботи з профілактичного обслуговування підземних та надземних</t>
  </si>
  <si>
    <t>газопроводів та захисту їх від корозії</t>
  </si>
  <si>
    <t>Профобслуговування шляхом обходу</t>
  </si>
  <si>
    <t>вуличних газопроводів</t>
  </si>
  <si>
    <t>100п.м.</t>
  </si>
  <si>
    <t>Перевірка на загазованість газових колодязів</t>
  </si>
  <si>
    <t>та колодязів підземних комунікацій</t>
  </si>
  <si>
    <t>1кол.</t>
  </si>
  <si>
    <t>Перевірка на загазованість підвального при-</t>
  </si>
  <si>
    <t>міщення - усередині приміщення</t>
  </si>
  <si>
    <t>1 прим.</t>
  </si>
  <si>
    <t xml:space="preserve"> - те ж через вентканал</t>
  </si>
  <si>
    <t>Перевірка на загазованість контрольної трубки</t>
  </si>
  <si>
    <t>1 тр.</t>
  </si>
  <si>
    <t>Перевірка технічного стану контр. провідника</t>
  </si>
  <si>
    <t>або перевірка його на загазованість</t>
  </si>
  <si>
    <t>1 пров</t>
  </si>
  <si>
    <t>Реставрація настінних знаків:</t>
  </si>
  <si>
    <t xml:space="preserve"> - із заміною знаку</t>
  </si>
  <si>
    <t>1 зн.</t>
  </si>
  <si>
    <t xml:space="preserve"> - без заміни знаку</t>
  </si>
  <si>
    <t>Перевірка фланцевих, різьбових з"єднань та</t>
  </si>
  <si>
    <t>зварних стиків на газопроводі у під"їзді</t>
  </si>
  <si>
    <t>будівлі на щільність                           Ф 15 мм</t>
  </si>
  <si>
    <t>з"єдн.</t>
  </si>
  <si>
    <t>Ф 32 мм</t>
  </si>
  <si>
    <t>Ф 40 мм</t>
  </si>
  <si>
    <t>Ф50 мм та більше</t>
  </si>
  <si>
    <t>Профобслуговування відключаючих пристроїв</t>
  </si>
  <si>
    <t>та компенсаторів у газових колодязях:</t>
  </si>
  <si>
    <t xml:space="preserve"> - колодязь без лінзового компенсатора</t>
  </si>
  <si>
    <t>1 кол</t>
  </si>
  <si>
    <t xml:space="preserve"> - те ж з лінзовим компенсатором</t>
  </si>
  <si>
    <t xml:space="preserve"> - засувка до Ф 150 мм</t>
  </si>
  <si>
    <t>1 зас</t>
  </si>
  <si>
    <t xml:space="preserve"> - кран до Ф 50 мм</t>
  </si>
  <si>
    <t>1кран</t>
  </si>
  <si>
    <t xml:space="preserve"> - кран Ф 51-100 мм</t>
  </si>
  <si>
    <t xml:space="preserve"> - кран Ф 101-150 мм</t>
  </si>
  <si>
    <t xml:space="preserve">Перевірка щільності газопроводу методом </t>
  </si>
  <si>
    <t>бурового огляду вручну</t>
  </si>
  <si>
    <t>1 св</t>
  </si>
  <si>
    <t>Перевірка щільності підземних газопроводів</t>
  </si>
  <si>
    <t>приборним методом контролю</t>
  </si>
  <si>
    <t>Перевірка стану ізоляційного покриття труби</t>
  </si>
  <si>
    <t>газопроводу приборним методом контролю</t>
  </si>
  <si>
    <t xml:space="preserve"> - прибори із штир"євою антеною</t>
  </si>
  <si>
    <t xml:space="preserve"> -"-</t>
  </si>
  <si>
    <t>Прив"язка траси підземного газопроводу на</t>
  </si>
  <si>
    <t>місцевості трасошукачем ТПК-1</t>
  </si>
  <si>
    <t xml:space="preserve">Перевірка справності електроізолюючого </t>
  </si>
  <si>
    <t>фланца</t>
  </si>
  <si>
    <t>1 фл</t>
  </si>
  <si>
    <t>Контрольна перевірка технічного стану підзем-</t>
  </si>
  <si>
    <t>них трубопроводів при шурфуванні</t>
  </si>
  <si>
    <t>1 діл.</t>
  </si>
  <si>
    <t>Періодичний техогляд та обслуговування</t>
  </si>
  <si>
    <t>станції котодного захисту</t>
  </si>
  <si>
    <t>1 ст</t>
  </si>
  <si>
    <t xml:space="preserve"> - те ж станцій КСС-1200, ПСК, ПАСК та ін</t>
  </si>
  <si>
    <t>установки протекторного захисту</t>
  </si>
  <si>
    <t>1 уст</t>
  </si>
  <si>
    <t xml:space="preserve"> - те ж при наявності блукаючих токів</t>
  </si>
  <si>
    <t>захистного заземлення станції катод.захисту</t>
  </si>
  <si>
    <t>Регулювання режимів роботи станції</t>
  </si>
  <si>
    <t>катодного захисту</t>
  </si>
  <si>
    <t xml:space="preserve"> - за кожний наступний вимір</t>
  </si>
  <si>
    <t>Перевірка ефективності роботи станції катод-</t>
  </si>
  <si>
    <t>ного захисту</t>
  </si>
  <si>
    <t>Профілактичний ремонт станції катод. захисту</t>
  </si>
  <si>
    <t xml:space="preserve"> - при перевірці технічного стану станцій типу</t>
  </si>
  <si>
    <t>КСС-1200, ПАСК, ПДУ, АРТЗ і т.д.</t>
  </si>
  <si>
    <t>Профілактичний ремонт точки дренірування</t>
  </si>
  <si>
    <t>у ковірі</t>
  </si>
  <si>
    <t>1 ков.</t>
  </si>
  <si>
    <t>Поточний ремонт перетворювача типу КСС-</t>
  </si>
  <si>
    <t>600, КСС-1200 ( в умовах майстерні )</t>
  </si>
  <si>
    <t xml:space="preserve"> 1 ст.</t>
  </si>
  <si>
    <t xml:space="preserve"> - при ремонті одноканальних блоків типу </t>
  </si>
  <si>
    <t>УБСЗ, БЗК та ін.</t>
  </si>
  <si>
    <t xml:space="preserve"> - при ремонті багатоканальних блоків типу</t>
  </si>
  <si>
    <t>БДР, ПКП та ін.</t>
  </si>
  <si>
    <t>Ремонт зовнішньої лінії живлення захистних</t>
  </si>
  <si>
    <t>установок</t>
  </si>
  <si>
    <t>Установка (зняття) тимчасових заглушок,</t>
  </si>
  <si>
    <t>1 загл.</t>
  </si>
  <si>
    <t>газопровод Ф до 100 мм</t>
  </si>
  <si>
    <t xml:space="preserve"> - те ж Ф 101-150 мм</t>
  </si>
  <si>
    <t xml:space="preserve"> - те ж Ф 151-200 мм</t>
  </si>
  <si>
    <t xml:space="preserve"> - те ж Ф 201-300 мм</t>
  </si>
  <si>
    <t xml:space="preserve"> - те ж Ф 301-400 мм</t>
  </si>
  <si>
    <t>Зниження і відновлення тиску газу в газопроводі</t>
  </si>
  <si>
    <t>1 зниж.</t>
  </si>
  <si>
    <t xml:space="preserve"> на ділянці довжиною до 1 км:</t>
  </si>
  <si>
    <t>або</t>
  </si>
  <si>
    <r>
      <t>а) низького тиску 0,05 кгс/см</t>
    </r>
    <r>
      <rPr>
        <vertAlign val="superscript"/>
        <sz val="10"/>
        <rFont val="Arial Cyr"/>
        <charset val="204"/>
      </rPr>
      <t xml:space="preserve">2 </t>
    </r>
    <r>
      <rPr>
        <sz val="10"/>
        <rFont val="Arial Cyr"/>
        <charset val="204"/>
      </rPr>
      <t xml:space="preserve">в газопроводі </t>
    </r>
    <r>
      <rPr>
        <sz val="10"/>
        <rFont val="Arial Cyr"/>
        <charset val="204"/>
      </rPr>
      <t>Ф до 80 мм</t>
    </r>
  </si>
  <si>
    <t>1 відн.</t>
  </si>
  <si>
    <t>- те ж Ф 81-100 мм</t>
  </si>
  <si>
    <t>- те ж Ф 101-150 мм</t>
  </si>
  <si>
    <t>- те ж Ф 151-200 мм</t>
  </si>
  <si>
    <t>- те ж Ф 201-250 мм</t>
  </si>
  <si>
    <t>- те ж Ф 251-300 мм</t>
  </si>
  <si>
    <t>- те ж Ф 301-400 мм</t>
  </si>
  <si>
    <r>
      <t>б) середнього тиску 1,0 кгс/см</t>
    </r>
    <r>
      <rPr>
        <vertAlign val="superscript"/>
        <sz val="10"/>
        <rFont val="Arial Cyr"/>
        <charset val="204"/>
      </rPr>
      <t xml:space="preserve">2 </t>
    </r>
    <r>
      <rPr>
        <sz val="10"/>
        <rFont val="Arial Cyr"/>
        <charset val="204"/>
      </rPr>
      <t xml:space="preserve">в газопроводі </t>
    </r>
  </si>
  <si>
    <t>- Ф 81-100 мм</t>
  </si>
  <si>
    <r>
      <t>в) середнього тиску 2,0 кгс/см</t>
    </r>
    <r>
      <rPr>
        <vertAlign val="superscript"/>
        <sz val="10"/>
        <rFont val="Arial Cyr"/>
        <charset val="204"/>
      </rPr>
      <t>2</t>
    </r>
    <r>
      <rPr>
        <sz val="10"/>
        <rFont val="Arial Cyr"/>
        <charset val="204"/>
      </rPr>
      <t xml:space="preserve"> в газопроводі </t>
    </r>
  </si>
  <si>
    <r>
      <t>г) середнього тиску 3,0 кгс/см</t>
    </r>
    <r>
      <rPr>
        <vertAlign val="superscript"/>
        <sz val="10"/>
        <rFont val="Arial Cyr"/>
        <charset val="204"/>
      </rPr>
      <t xml:space="preserve">2 </t>
    </r>
    <r>
      <rPr>
        <sz val="10"/>
        <rFont val="Arial Cyr"/>
        <charset val="204"/>
      </rPr>
      <t xml:space="preserve">в газопроводі </t>
    </r>
  </si>
  <si>
    <t>1м бур.</t>
  </si>
  <si>
    <t xml:space="preserve">Роторне буріння свердловин Ф до 190 мм </t>
  </si>
  <si>
    <t xml:space="preserve"> - при глибині буріння до 5 м</t>
  </si>
  <si>
    <t xml:space="preserve"> - на кожний метр збільшення глибини буріння </t>
  </si>
  <si>
    <t>1.</t>
  </si>
  <si>
    <t>2.</t>
  </si>
  <si>
    <t>3.</t>
  </si>
  <si>
    <t>П Р О Т О К О Л   № 6</t>
  </si>
  <si>
    <t>цін на повірку промислових газових лічильників</t>
  </si>
  <si>
    <t>(без вартості матеріалів та послуг ОЦСМ)</t>
  </si>
  <si>
    <t>Найменування робіт та</t>
  </si>
  <si>
    <t>типорозмір лічильника</t>
  </si>
  <si>
    <t>без ПДВ</t>
  </si>
  <si>
    <t>Повірка промислового газового</t>
  </si>
  <si>
    <t xml:space="preserve">лічильника </t>
  </si>
  <si>
    <t xml:space="preserve">                 G 100-250</t>
  </si>
  <si>
    <t>ліч.</t>
  </si>
  <si>
    <t xml:space="preserve">                 G 250-400</t>
  </si>
  <si>
    <t xml:space="preserve">                 G 600</t>
  </si>
  <si>
    <t xml:space="preserve">                 G 600 - 1600</t>
  </si>
  <si>
    <t xml:space="preserve">                 Курс-01  G100</t>
  </si>
  <si>
    <t xml:space="preserve">                 Курс-01  G160</t>
  </si>
  <si>
    <t xml:space="preserve">Курс-01 G250 </t>
  </si>
  <si>
    <t>ВАРТІСТЬ</t>
  </si>
  <si>
    <t xml:space="preserve">повірки промислових газових лічильників </t>
  </si>
  <si>
    <t>№</t>
  </si>
  <si>
    <t>Сума, грн.</t>
  </si>
  <si>
    <t>Сума,</t>
  </si>
  <si>
    <t xml:space="preserve">Сума, </t>
  </si>
  <si>
    <t>РГК</t>
  </si>
  <si>
    <t>GMS</t>
  </si>
  <si>
    <t>ЛГК</t>
  </si>
  <si>
    <t xml:space="preserve"> грн.</t>
  </si>
  <si>
    <t xml:space="preserve">Матеріали - </t>
  </si>
  <si>
    <t>Масло Shell</t>
  </si>
  <si>
    <t>Літол</t>
  </si>
  <si>
    <t>Медосепт</t>
  </si>
  <si>
    <t>Бензин</t>
  </si>
  <si>
    <t>Техпластина</t>
  </si>
  <si>
    <t>Пломба свинц.</t>
  </si>
  <si>
    <t>Масло Mobil Grease</t>
  </si>
  <si>
    <t xml:space="preserve">Послуга ОЦСМ </t>
  </si>
  <si>
    <t xml:space="preserve">Роботи з повірки </t>
  </si>
  <si>
    <t>газового  лічильника</t>
  </si>
  <si>
    <t>РАЗОМ:</t>
  </si>
  <si>
    <t>ВСЬОГО:</t>
  </si>
  <si>
    <t>П Р О Т О К О Л   № 11</t>
  </si>
  <si>
    <t>цін на повірку побутових газових лічильників всіх типорозмірів</t>
  </si>
  <si>
    <t>( за заявками )</t>
  </si>
  <si>
    <t>20%,</t>
  </si>
  <si>
    <t>Побутовий роторний газовий</t>
  </si>
  <si>
    <t>лічильник, встановлений на</t>
  </si>
  <si>
    <t>КБО</t>
  </si>
  <si>
    <t>лічильник</t>
  </si>
  <si>
    <t xml:space="preserve">Роторний газовий лічильник </t>
  </si>
  <si>
    <t>РЛ-10, РЛ-20</t>
  </si>
  <si>
    <t>4.</t>
  </si>
  <si>
    <t>Побутовий мембраний газовий</t>
  </si>
  <si>
    <t>повірки побутових газових лічильників всіх типорозмірів (за заявками)</t>
  </si>
  <si>
    <t>Лічильник КБО</t>
  </si>
  <si>
    <t>Роторний</t>
  </si>
  <si>
    <t>G-10 ;  G-20</t>
  </si>
  <si>
    <t>Мембраний лічильник</t>
  </si>
  <si>
    <t>G-1,6 - 6</t>
  </si>
  <si>
    <t>з.п.</t>
  </si>
  <si>
    <t>Мембраний</t>
  </si>
  <si>
    <t xml:space="preserve">Матеріали </t>
  </si>
  <si>
    <t>Масло насосне ВМ-4</t>
  </si>
  <si>
    <t>Техпластина 3 мм</t>
  </si>
  <si>
    <t>Роботи з повірки газового</t>
  </si>
  <si>
    <t>лічильника</t>
  </si>
  <si>
    <t>П Р О Т О К О Л  Ц І Н  №  16</t>
  </si>
  <si>
    <t>на виконання робіт з встановлення опор</t>
  </si>
  <si>
    <t>Копання ям для встановлення стійок</t>
  </si>
  <si>
    <t>та стовпів глибиною 0,4м</t>
  </si>
  <si>
    <t>1 яма</t>
  </si>
  <si>
    <t>те ж глибиною 0,7м</t>
  </si>
  <si>
    <t>Фарбування металевих поверхонь</t>
  </si>
  <si>
    <t>суриком: сталевих труб &gt; Ф 50мм</t>
  </si>
  <si>
    <t>двічі</t>
  </si>
  <si>
    <t>м2</t>
  </si>
  <si>
    <t>Очищення металевих конструкцій від</t>
  </si>
  <si>
    <t>корозії металевими щітками</t>
  </si>
  <si>
    <t>Монтаж металевих конструкцій дрібних</t>
  </si>
  <si>
    <t>вагою до 0,1тн.</t>
  </si>
  <si>
    <t>1кг</t>
  </si>
  <si>
    <t>Встановлення опор</t>
  </si>
  <si>
    <t>Засипання вручну траншей, пазух</t>
  </si>
  <si>
    <t>котлованів та ям</t>
  </si>
  <si>
    <t>м3</t>
  </si>
  <si>
    <t>П Р О Т О К О Л  Ц І Н  №  22</t>
  </si>
  <si>
    <t xml:space="preserve">На проведення експертизи побутових мембранних газових лічильників </t>
  </si>
  <si>
    <t>всіх типорозмірів</t>
  </si>
  <si>
    <t xml:space="preserve">Повірка побутового мембранного </t>
  </si>
  <si>
    <t>газового лічильника</t>
  </si>
  <si>
    <t xml:space="preserve">проведення експертизи побутових мембранних газових лічильників всіх типорозмірів </t>
  </si>
  <si>
    <t>Підстава</t>
  </si>
  <si>
    <t>Пломба</t>
  </si>
  <si>
    <t>П Р О Т О К О Л    Ц І Н   №  25</t>
  </si>
  <si>
    <t>на монтажні роботи на внутрішніх газопроводах при новому будівництві</t>
  </si>
  <si>
    <t>з ПДВ</t>
  </si>
  <si>
    <t>Врізання штуцером під газом в діючі</t>
  </si>
  <si>
    <t xml:space="preserve">сталеві газопроводи низького тиску </t>
  </si>
  <si>
    <t xml:space="preserve">до 4,9 кПа із зниженням тиску </t>
  </si>
  <si>
    <t>(у точці приєднання)</t>
  </si>
  <si>
    <t>Ф до 70мм</t>
  </si>
  <si>
    <t>Пневматичне випробування газопроводів</t>
  </si>
  <si>
    <t>неоцинкованих труб Ф 15-40 мм</t>
  </si>
  <si>
    <t>Укладання сталевих водопровідних труб</t>
  </si>
  <si>
    <t xml:space="preserve">із гідравличним випробуванням </t>
  </si>
  <si>
    <t xml:space="preserve"> - Ф 75 мм</t>
  </si>
  <si>
    <t>Встановлення фланцевих вентилів, засу-</t>
  </si>
  <si>
    <t>прохідних на трубопроводах зі сталевих</t>
  </si>
  <si>
    <t>Встановлення квартирного газового</t>
  </si>
  <si>
    <t>Установлення водопідігрівників ємкісних</t>
  </si>
  <si>
    <t>місткістю до 1 куб.м.</t>
  </si>
  <si>
    <t>Те ж до 2 куб.м.</t>
  </si>
  <si>
    <t>Те ж до 4 куб.м.</t>
  </si>
  <si>
    <t>Те ж до 6 куб.м.</t>
  </si>
  <si>
    <t>Встановлення газових плит:</t>
  </si>
  <si>
    <t xml:space="preserve"> - побутова двохконфоркова</t>
  </si>
  <si>
    <t xml:space="preserve"> - побутова чотирьохконфоркова</t>
  </si>
  <si>
    <t>Встановлення водонагрівників:</t>
  </si>
  <si>
    <t xml:space="preserve"> - проточного</t>
  </si>
  <si>
    <t xml:space="preserve"> - ємкісного</t>
  </si>
  <si>
    <t>Встановлення фасонних частин:</t>
  </si>
  <si>
    <t>чавунних Ф 50-100 мм</t>
  </si>
  <si>
    <t>сталевих зварних Ф 100 мм</t>
  </si>
  <si>
    <t xml:space="preserve"> - Ф більше 40 мм</t>
  </si>
  <si>
    <t>Встановлення конвекторів</t>
  </si>
  <si>
    <t>100кВт</t>
  </si>
  <si>
    <t>Встановлення регулятора тиску газу</t>
  </si>
  <si>
    <t xml:space="preserve"> Ф 50 мм</t>
  </si>
  <si>
    <t xml:space="preserve"> Ф 100 мм</t>
  </si>
  <si>
    <t>Встановлення продувного пристрою</t>
  </si>
  <si>
    <t>та стовпів глибиною 0,7м</t>
  </si>
  <si>
    <t>100м3</t>
  </si>
  <si>
    <t>Монтаж металевих конструкцій</t>
  </si>
  <si>
    <t>дрібних вагою до 0,1 т</t>
  </si>
  <si>
    <t>Опори під трубопроводи</t>
  </si>
  <si>
    <t>Грунтування металевих поверхонь</t>
  </si>
  <si>
    <t>Фарбування металевих огрунтованих</t>
  </si>
  <si>
    <t>поверхонь</t>
  </si>
  <si>
    <t xml:space="preserve">Укладання сталевих водопровідних </t>
  </si>
  <si>
    <t>труб із пневматичним випробуванням</t>
  </si>
  <si>
    <t>11.12. 2017р.</t>
  </si>
  <si>
    <t>11.12..2017 р.</t>
  </si>
  <si>
    <t xml:space="preserve">     свердловини</t>
  </si>
  <si>
    <t>G100-250</t>
  </si>
  <si>
    <t>G250-400</t>
  </si>
  <si>
    <t>G600</t>
  </si>
  <si>
    <t>G600-1600</t>
  </si>
  <si>
    <t>11.12.2017р.</t>
  </si>
  <si>
    <t>Запроваджується з 11.12.2017р.</t>
  </si>
  <si>
    <t>Запроваджується з  11.12.2017р.</t>
  </si>
  <si>
    <t>РОЗРАХУНОК</t>
  </si>
  <si>
    <t>остаточної вартості виконання робіт з відновлення газопостачання</t>
  </si>
  <si>
    <t>Показники</t>
  </si>
  <si>
    <t>Витрати на одну</t>
  </si>
  <si>
    <t>з/п</t>
  </si>
  <si>
    <t>калькуляційну одиницю, грн.</t>
  </si>
  <si>
    <t>Калькуляційна вартість</t>
  </si>
  <si>
    <t>Матеріальні витрати</t>
  </si>
  <si>
    <t>Витрати, повязані з використанням машин</t>
  </si>
  <si>
    <t>(механізмів)</t>
  </si>
  <si>
    <t>Разом (п.1+п.2+п.3)</t>
  </si>
  <si>
    <t>Разом з ПДВ</t>
  </si>
  <si>
    <t>остаточної вартості виконання робіт з припинення (обмеження) газопостачання</t>
  </si>
  <si>
    <t>(побутові споживачі)</t>
  </si>
  <si>
    <t xml:space="preserve">Матеріальні витрати </t>
  </si>
  <si>
    <t xml:space="preserve">Витрати, повязані з використанням машин (механізмів) </t>
  </si>
  <si>
    <t>(споживачі, які не є  побутові)</t>
  </si>
  <si>
    <t>До відома населення  Одеської області</t>
  </si>
  <si>
    <r>
      <rPr>
        <sz val="12"/>
        <rFont val="Calibri"/>
        <family val="2"/>
        <charset val="204"/>
      </rPr>
      <t>°</t>
    </r>
    <r>
      <rPr>
        <sz val="12"/>
        <rFont val="Arial Cyr"/>
        <charset val="204"/>
      </rPr>
      <t>встановлення газового обладнання(монтаж/демонтаж)</t>
    </r>
  </si>
  <si>
    <r>
      <rPr>
        <sz val="12"/>
        <rFont val="Calibri"/>
        <family val="2"/>
        <charset val="204"/>
      </rPr>
      <t>°</t>
    </r>
    <r>
      <rPr>
        <sz val="12"/>
        <rFont val="Arial Cyr"/>
        <charset val="204"/>
      </rPr>
      <t>встановлення/заміна лічильників газу</t>
    </r>
  </si>
  <si>
    <r>
      <rPr>
        <sz val="12"/>
        <rFont val="Calibri"/>
        <family val="2"/>
        <charset val="204"/>
      </rPr>
      <t>°</t>
    </r>
    <r>
      <rPr>
        <sz val="12"/>
        <rFont val="Arial Cyr"/>
        <charset val="204"/>
      </rPr>
      <t>будівельно-монтажні роботи</t>
    </r>
  </si>
  <si>
    <r>
      <rPr>
        <sz val="12"/>
        <rFont val="Calibri"/>
        <family val="2"/>
        <charset val="204"/>
      </rPr>
      <t>°</t>
    </r>
    <r>
      <rPr>
        <sz val="12"/>
        <rFont val="Arial Cyr"/>
        <charset val="204"/>
      </rPr>
      <t>роботи з профілактичного обслуговування газопроводів та споруд на них</t>
    </r>
  </si>
  <si>
    <r>
      <rPr>
        <sz val="12"/>
        <rFont val="Calibri"/>
        <family val="2"/>
        <charset val="204"/>
      </rPr>
      <t>°</t>
    </r>
    <r>
      <rPr>
        <sz val="12"/>
        <rFont val="Arial Cyr"/>
        <charset val="204"/>
      </rPr>
      <t>повірку,ремонт, експертизу лічильників газу</t>
    </r>
  </si>
  <si>
    <r>
      <rPr>
        <sz val="12"/>
        <rFont val="Calibri"/>
        <family val="2"/>
        <charset val="204"/>
      </rPr>
      <t>°</t>
    </r>
    <r>
      <rPr>
        <sz val="12"/>
        <rFont val="Arial Cyr"/>
        <charset val="204"/>
      </rPr>
      <t>ремонт газового обладнання</t>
    </r>
  </si>
  <si>
    <r>
      <rPr>
        <sz val="12"/>
        <rFont val="Calibri"/>
        <family val="2"/>
        <charset val="204"/>
      </rPr>
      <t>°</t>
    </r>
    <r>
      <rPr>
        <sz val="12"/>
        <rFont val="Arial Cyr"/>
        <charset val="204"/>
      </rPr>
      <t>роботи з технічного  обслуговування газорегуляторних пунктів</t>
    </r>
  </si>
  <si>
    <r>
      <rPr>
        <sz val="12"/>
        <rFont val="Calibri"/>
        <family val="2"/>
        <charset val="204"/>
      </rPr>
      <t>°</t>
    </r>
    <r>
      <rPr>
        <sz val="12"/>
        <rFont val="Arial Cyr"/>
        <charset val="204"/>
      </rPr>
      <t>роботи з технічного  обслуговування газового обладнання КБО</t>
    </r>
  </si>
  <si>
    <r>
      <rPr>
        <sz val="12"/>
        <rFont val="Calibri"/>
        <family val="2"/>
        <charset val="204"/>
      </rPr>
      <t>°</t>
    </r>
    <r>
      <rPr>
        <sz val="12"/>
        <rFont val="Arial Cyr"/>
        <charset val="204"/>
      </rPr>
      <t>надання технічних умов, узгодження проектів газопостачання</t>
    </r>
  </si>
  <si>
    <r>
      <rPr>
        <sz val="12"/>
        <rFont val="Calibri"/>
        <family val="2"/>
        <charset val="204"/>
      </rPr>
      <t>°</t>
    </r>
    <r>
      <rPr>
        <sz val="12"/>
        <rFont val="Arial Cyr"/>
        <charset val="204"/>
      </rPr>
      <t>перевірку якості захисного покриття трубопроводів</t>
    </r>
  </si>
  <si>
    <r>
      <rPr>
        <sz val="12"/>
        <rFont val="Calibri"/>
        <family val="2"/>
        <charset val="204"/>
      </rPr>
      <t>°</t>
    </r>
    <r>
      <rPr>
        <sz val="12"/>
        <rFont val="Arial Cyr"/>
        <charset val="204"/>
      </rPr>
      <t>роботи з техніичного обслуговування газопроводів та газового обладнання богатоквартирних будинків</t>
    </r>
  </si>
  <si>
    <t xml:space="preserve">     У відповідності до вимог чиного законодавства ПАТ "Одесагаз"  за зверненням споживачів надає послуги з іншої діяльності, а саме:</t>
  </si>
  <si>
    <t xml:space="preserve">°припинення(обмеження) та відновлення газопостачання  </t>
  </si>
</sst>
</file>

<file path=xl/styles.xml><?xml version="1.0" encoding="utf-8"?>
<styleSheet xmlns="http://schemas.openxmlformats.org/spreadsheetml/2006/main">
  <numFmts count="3">
    <numFmt numFmtId="6" formatCode="#,##0&quot;р.&quot;;[Red]\-#,##0&quot;р.&quot;"/>
    <numFmt numFmtId="164" formatCode="d/m;@"/>
    <numFmt numFmtId="165" formatCode="0.000"/>
  </numFmts>
  <fonts count="25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i/>
      <sz val="11"/>
      <name val="Arial Cyr"/>
      <charset val="204"/>
    </font>
    <font>
      <sz val="10"/>
      <color indexed="10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b/>
      <sz val="10"/>
      <color indexed="10"/>
      <name val="Arial Cyr"/>
      <charset val="204"/>
    </font>
    <font>
      <b/>
      <i/>
      <sz val="11"/>
      <name val="Arial Cyr"/>
      <charset val="204"/>
    </font>
    <font>
      <sz val="11"/>
      <name val="Arial Cyr"/>
      <charset val="204"/>
    </font>
    <font>
      <vertAlign val="superscript"/>
      <sz val="10"/>
      <name val="Arial Cyr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b/>
      <u/>
      <sz val="11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b/>
      <sz val="9"/>
      <name val="Arial Cyr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8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/>
    <xf numFmtId="2" fontId="1" fillId="0" borderId="10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Continuous"/>
    </xf>
    <xf numFmtId="0" fontId="0" fillId="0" borderId="10" xfId="0" applyBorder="1"/>
    <xf numFmtId="0" fontId="0" fillId="0" borderId="13" xfId="0" applyBorder="1" applyAlignment="1">
      <alignment horizontal="centerContinuous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Border="1"/>
    <xf numFmtId="0" fontId="0" fillId="0" borderId="14" xfId="0" applyBorder="1"/>
    <xf numFmtId="0" fontId="0" fillId="0" borderId="10" xfId="0" applyFill="1" applyBorder="1"/>
    <xf numFmtId="0" fontId="0" fillId="0" borderId="15" xfId="0" applyBorder="1" applyAlignment="1">
      <alignment horizontal="centerContinuous"/>
    </xf>
    <xf numFmtId="0" fontId="0" fillId="0" borderId="16" xfId="0" applyFill="1" applyBorder="1"/>
    <xf numFmtId="2" fontId="1" fillId="0" borderId="16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0" xfId="0" applyFont="1" applyAlignment="1">
      <alignment horizontal="centerContinuous"/>
    </xf>
    <xf numFmtId="0" fontId="6" fillId="0" borderId="0" xfId="0" applyFont="1"/>
    <xf numFmtId="0" fontId="1" fillId="0" borderId="0" xfId="0" quotePrefix="1" applyFont="1" applyAlignment="1">
      <alignment horizontal="centerContinuous"/>
    </xf>
    <xf numFmtId="6" fontId="0" fillId="0" borderId="0" xfId="0" applyNumberFormat="1"/>
    <xf numFmtId="0" fontId="1" fillId="0" borderId="1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3" xfId="0" quotePrefix="1" applyBorder="1" applyAlignment="1">
      <alignment horizontal="left"/>
    </xf>
    <xf numFmtId="0" fontId="0" fillId="0" borderId="12" xfId="0" applyBorder="1"/>
    <xf numFmtId="0" fontId="0" fillId="0" borderId="21" xfId="0" applyBorder="1"/>
    <xf numFmtId="0" fontId="0" fillId="0" borderId="19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19" xfId="0" applyBorder="1" applyAlignment="1">
      <alignment horizontal="centerContinuous"/>
    </xf>
    <xf numFmtId="2" fontId="1" fillId="0" borderId="10" xfId="0" applyNumberFormat="1" applyFont="1" applyBorder="1"/>
    <xf numFmtId="0" fontId="0" fillId="0" borderId="19" xfId="0" applyBorder="1" applyAlignment="1">
      <alignment horizontal="left"/>
    </xf>
    <xf numFmtId="0" fontId="0" fillId="0" borderId="19" xfId="0" applyBorder="1"/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2" xfId="0" applyBorder="1" applyAlignment="1">
      <alignment horizontal="centerContinuous"/>
    </xf>
    <xf numFmtId="2" fontId="1" fillId="0" borderId="23" xfId="0" applyNumberFormat="1" applyFont="1" applyBorder="1"/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centerContinuous"/>
    </xf>
    <xf numFmtId="0" fontId="0" fillId="0" borderId="13" xfId="0" applyFill="1" applyBorder="1" applyAlignment="1">
      <alignment horizontal="center"/>
    </xf>
    <xf numFmtId="0" fontId="0" fillId="0" borderId="13" xfId="0" applyFill="1" applyBorder="1" applyAlignment="1">
      <alignment horizontal="left"/>
    </xf>
    <xf numFmtId="0" fontId="0" fillId="0" borderId="13" xfId="0" applyFill="1" applyBorder="1" applyAlignment="1">
      <alignment horizontal="centerContinuous"/>
    </xf>
    <xf numFmtId="2" fontId="1" fillId="0" borderId="10" xfId="0" applyNumberFormat="1" applyFont="1" applyFill="1" applyBorder="1"/>
    <xf numFmtId="0" fontId="0" fillId="0" borderId="13" xfId="0" applyFill="1" applyBorder="1"/>
    <xf numFmtId="0" fontId="0" fillId="0" borderId="13" xfId="0" quotePrefix="1" applyFill="1" applyBorder="1" applyAlignment="1">
      <alignment horizontal="left"/>
    </xf>
    <xf numFmtId="0" fontId="7" fillId="0" borderId="10" xfId="0" applyFont="1" applyBorder="1" applyAlignment="1">
      <alignment horizontal="center"/>
    </xf>
    <xf numFmtId="49" fontId="0" fillId="0" borderId="13" xfId="0" applyNumberFormat="1" applyBorder="1" applyAlignment="1">
      <alignment horizontal="left"/>
    </xf>
    <xf numFmtId="0" fontId="5" fillId="0" borderId="0" xfId="0" applyFont="1" applyFill="1"/>
    <xf numFmtId="0" fontId="0" fillId="0" borderId="24" xfId="0" applyBorder="1" applyAlignment="1">
      <alignment horizontal="center"/>
    </xf>
    <xf numFmtId="49" fontId="0" fillId="0" borderId="15" xfId="0" applyNumberFormat="1" applyBorder="1" applyAlignment="1">
      <alignment horizontal="left"/>
    </xf>
    <xf numFmtId="0" fontId="0" fillId="0" borderId="16" xfId="0" applyBorder="1" applyAlignment="1">
      <alignment horizontal="centerContinuous"/>
    </xf>
    <xf numFmtId="2" fontId="1" fillId="0" borderId="16" xfId="0" applyNumberFormat="1" applyFont="1" applyBorder="1"/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quotePrefix="1" applyFont="1" applyAlignment="1">
      <alignment horizontal="left"/>
    </xf>
    <xf numFmtId="0" fontId="2" fillId="0" borderId="0" xfId="0" applyFont="1"/>
    <xf numFmtId="0" fontId="8" fillId="0" borderId="0" xfId="0" applyFont="1" applyFill="1"/>
    <xf numFmtId="0" fontId="0" fillId="0" borderId="28" xfId="0" applyBorder="1"/>
    <xf numFmtId="0" fontId="0" fillId="0" borderId="27" xfId="0" applyBorder="1"/>
    <xf numFmtId="0" fontId="2" fillId="0" borderId="0" xfId="0" applyFont="1" applyAlignment="1">
      <alignment horizontal="left"/>
    </xf>
    <xf numFmtId="0" fontId="9" fillId="0" borderId="0" xfId="0" applyFont="1"/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Font="1" applyAlignment="1">
      <alignment horizontal="centerContinuous"/>
    </xf>
    <xf numFmtId="0" fontId="0" fillId="0" borderId="0" xfId="0" applyFont="1"/>
    <xf numFmtId="0" fontId="0" fillId="0" borderId="29" xfId="0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0" xfId="0" applyBorder="1" applyAlignment="1">
      <alignment horizontal="right"/>
    </xf>
    <xf numFmtId="0" fontId="0" fillId="0" borderId="0" xfId="0" applyBorder="1" applyAlignment="1">
      <alignment horizontal="left"/>
    </xf>
    <xf numFmtId="2" fontId="0" fillId="0" borderId="12" xfId="0" applyNumberFormat="1" applyFont="1" applyBorder="1" applyAlignment="1">
      <alignment horizontal="centerContinuous"/>
    </xf>
    <xf numFmtId="0" fontId="0" fillId="0" borderId="11" xfId="0" applyBorder="1" applyAlignment="1">
      <alignment horizontal="center"/>
    </xf>
    <xf numFmtId="2" fontId="0" fillId="0" borderId="10" xfId="0" applyNumberFormat="1" applyFont="1" applyBorder="1" applyAlignment="1">
      <alignment horizontal="centerContinuous"/>
    </xf>
    <xf numFmtId="2" fontId="0" fillId="0" borderId="10" xfId="0" applyNumberFormat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3" xfId="0" quotePrefix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49" fontId="0" fillId="0" borderId="13" xfId="0" applyNumberForma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0" xfId="0" applyFill="1" applyBorder="1" applyAlignment="1">
      <alignment horizontal="left"/>
    </xf>
    <xf numFmtId="2" fontId="0" fillId="0" borderId="13" xfId="0" applyNumberFormat="1" applyBorder="1" applyAlignment="1">
      <alignment horizontal="center"/>
    </xf>
    <xf numFmtId="49" fontId="0" fillId="0" borderId="10" xfId="0" applyNumberFormat="1" applyFill="1" applyBorder="1" applyAlignment="1">
      <alignment horizontal="left"/>
    </xf>
    <xf numFmtId="49" fontId="0" fillId="0" borderId="10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5" xfId="0" applyBorder="1"/>
    <xf numFmtId="0" fontId="0" fillId="0" borderId="16" xfId="0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1" fillId="0" borderId="0" xfId="0" applyFont="1" applyAlignment="1">
      <alignment horizontal="center"/>
    </xf>
    <xf numFmtId="0" fontId="13" fillId="0" borderId="35" xfId="0" applyFont="1" applyBorder="1"/>
    <xf numFmtId="0" fontId="11" fillId="0" borderId="36" xfId="0" applyFont="1" applyBorder="1"/>
    <xf numFmtId="0" fontId="0" fillId="0" borderId="26" xfId="0" applyBorder="1" applyAlignment="1">
      <alignment horizontal="center"/>
    </xf>
    <xf numFmtId="0" fontId="9" fillId="0" borderId="26" xfId="0" applyFont="1" applyBorder="1" applyAlignment="1">
      <alignment horizontal="centerContinuous"/>
    </xf>
    <xf numFmtId="0" fontId="11" fillId="0" borderId="37" xfId="0" applyFont="1" applyBorder="1" applyAlignment="1">
      <alignment horizontal="centerContinuous"/>
    </xf>
    <xf numFmtId="0" fontId="0" fillId="0" borderId="27" xfId="0" applyBorder="1" applyAlignment="1">
      <alignment horizontal="center"/>
    </xf>
    <xf numFmtId="0" fontId="9" fillId="0" borderId="27" xfId="0" applyFont="1" applyBorder="1" applyAlignment="1">
      <alignment horizontal="centerContinuous"/>
    </xf>
    <xf numFmtId="0" fontId="9" fillId="0" borderId="27" xfId="0" applyFont="1" applyBorder="1" applyAlignment="1">
      <alignment horizontal="center"/>
    </xf>
    <xf numFmtId="9" fontId="0" fillId="0" borderId="27" xfId="0" applyNumberFormat="1" applyBorder="1" applyAlignment="1">
      <alignment horizontal="center"/>
    </xf>
    <xf numFmtId="0" fontId="11" fillId="0" borderId="38" xfId="0" applyFont="1" applyBorder="1"/>
    <xf numFmtId="0" fontId="0" fillId="0" borderId="28" xfId="0" applyBorder="1" applyAlignment="1">
      <alignment horizontal="center"/>
    </xf>
    <xf numFmtId="0" fontId="9" fillId="0" borderId="28" xfId="0" applyFont="1" applyBorder="1" applyAlignment="1">
      <alignment horizontal="centerContinuous"/>
    </xf>
    <xf numFmtId="0" fontId="11" fillId="0" borderId="37" xfId="0" applyFont="1" applyBorder="1"/>
    <xf numFmtId="0" fontId="11" fillId="0" borderId="27" xfId="0" quotePrefix="1" applyFont="1" applyBorder="1" applyAlignment="1">
      <alignment horizontal="left"/>
    </xf>
    <xf numFmtId="0" fontId="11" fillId="0" borderId="26" xfId="0" quotePrefix="1" applyFont="1" applyBorder="1" applyAlignment="1">
      <alignment horizontal="left"/>
    </xf>
    <xf numFmtId="0" fontId="9" fillId="0" borderId="37" xfId="0" applyFont="1" applyBorder="1"/>
    <xf numFmtId="2" fontId="9" fillId="0" borderId="37" xfId="0" applyNumberFormat="1" applyFont="1" applyBorder="1"/>
    <xf numFmtId="0" fontId="11" fillId="0" borderId="37" xfId="0" quotePrefix="1" applyFont="1" applyBorder="1" applyAlignment="1">
      <alignment horizontal="left"/>
    </xf>
    <xf numFmtId="0" fontId="11" fillId="0" borderId="27" xfId="0" applyFont="1" applyBorder="1" applyAlignment="1">
      <alignment horizontal="center"/>
    </xf>
    <xf numFmtId="164" fontId="11" fillId="0" borderId="37" xfId="0" applyNumberFormat="1" applyFont="1" applyBorder="1" applyAlignment="1">
      <alignment horizontal="left"/>
    </xf>
    <xf numFmtId="0" fontId="0" fillId="0" borderId="27" xfId="0" applyBorder="1" applyAlignment="1">
      <alignment horizontal="left"/>
    </xf>
    <xf numFmtId="164" fontId="11" fillId="0" borderId="38" xfId="0" applyNumberFormat="1" applyFont="1" applyBorder="1" applyAlignment="1">
      <alignment horizontal="left"/>
    </xf>
    <xf numFmtId="0" fontId="11" fillId="0" borderId="28" xfId="0" applyFont="1" applyBorder="1" applyAlignment="1">
      <alignment horizontal="center"/>
    </xf>
    <xf numFmtId="2" fontId="9" fillId="0" borderId="38" xfId="0" applyNumberFormat="1" applyFont="1" applyBorder="1"/>
    <xf numFmtId="164" fontId="11" fillId="0" borderId="0" xfId="0" applyNumberFormat="1" applyFont="1" applyBorder="1" applyAlignment="1">
      <alignment horizontal="left"/>
    </xf>
    <xf numFmtId="2" fontId="2" fillId="0" borderId="0" xfId="0" applyNumberFormat="1" applyFont="1" applyBorder="1"/>
    <xf numFmtId="0" fontId="14" fillId="0" borderId="0" xfId="0" applyFont="1"/>
    <xf numFmtId="0" fontId="0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3" fillId="0" borderId="27" xfId="0" applyFont="1" applyBorder="1" applyAlignment="1">
      <alignment horizontal="center"/>
    </xf>
    <xf numFmtId="0" fontId="13" fillId="0" borderId="26" xfId="0" applyFont="1" applyBorder="1"/>
    <xf numFmtId="0" fontId="13" fillId="0" borderId="28" xfId="0" applyFont="1" applyBorder="1" applyAlignment="1">
      <alignment horizontal="centerContinuous"/>
    </xf>
    <xf numFmtId="0" fontId="13" fillId="0" borderId="39" xfId="0" applyFont="1" applyBorder="1" applyAlignment="1">
      <alignment horizontal="center"/>
    </xf>
    <xf numFmtId="0" fontId="13" fillId="0" borderId="35" xfId="0" applyFont="1" applyBorder="1" applyAlignment="1">
      <alignment horizontal="centerContinuous"/>
    </xf>
    <xf numFmtId="0" fontId="0" fillId="0" borderId="35" xfId="0" applyBorder="1" applyAlignment="1">
      <alignment horizontal="centerContinuous"/>
    </xf>
    <xf numFmtId="0" fontId="13" fillId="0" borderId="36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27" xfId="0" applyFont="1" applyBorder="1"/>
    <xf numFmtId="0" fontId="13" fillId="0" borderId="37" xfId="0" applyFont="1" applyBorder="1"/>
    <xf numFmtId="0" fontId="13" fillId="0" borderId="27" xfId="0" applyFont="1" applyFill="1" applyBorder="1" applyAlignment="1">
      <alignment horizontal="center"/>
    </xf>
    <xf numFmtId="0" fontId="13" fillId="0" borderId="26" xfId="0" quotePrefix="1" applyFont="1" applyFill="1" applyBorder="1" applyAlignment="1">
      <alignment horizontal="left"/>
    </xf>
    <xf numFmtId="0" fontId="13" fillId="0" borderId="0" xfId="0" applyFont="1" applyFill="1"/>
    <xf numFmtId="0" fontId="13" fillId="0" borderId="27" xfId="0" applyFont="1" applyFill="1" applyBorder="1"/>
    <xf numFmtId="0" fontId="13" fillId="0" borderId="27" xfId="0" quotePrefix="1" applyFont="1" applyFill="1" applyBorder="1" applyAlignment="1">
      <alignment horizontal="left"/>
    </xf>
    <xf numFmtId="0" fontId="13" fillId="0" borderId="27" xfId="0" applyFont="1" applyFill="1" applyBorder="1" applyAlignment="1">
      <alignment horizontal="left"/>
    </xf>
    <xf numFmtId="0" fontId="13" fillId="0" borderId="27" xfId="0" quotePrefix="1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2" fontId="13" fillId="0" borderId="27" xfId="0" applyNumberFormat="1" applyFont="1" applyBorder="1"/>
    <xf numFmtId="0" fontId="13" fillId="0" borderId="27" xfId="0" applyFont="1" applyBorder="1" applyAlignment="1">
      <alignment horizontal="right"/>
    </xf>
    <xf numFmtId="2" fontId="5" fillId="0" borderId="27" xfId="0" applyNumberFormat="1" applyFont="1" applyBorder="1"/>
    <xf numFmtId="2" fontId="5" fillId="0" borderId="37" xfId="0" applyNumberFormat="1" applyFont="1" applyBorder="1"/>
    <xf numFmtId="0" fontId="13" fillId="0" borderId="28" xfId="0" applyFont="1" applyBorder="1"/>
    <xf numFmtId="2" fontId="13" fillId="0" borderId="28" xfId="0" applyNumberFormat="1" applyFont="1" applyBorder="1"/>
    <xf numFmtId="0" fontId="13" fillId="0" borderId="38" xfId="0" applyFont="1" applyBorder="1"/>
    <xf numFmtId="0" fontId="9" fillId="0" borderId="0" xfId="0" applyFont="1" applyAlignment="1">
      <alignment horizontal="centerContinuous"/>
    </xf>
    <xf numFmtId="2" fontId="0" fillId="0" borderId="0" xfId="0" applyNumberFormat="1"/>
    <xf numFmtId="0" fontId="0" fillId="0" borderId="4" xfId="0" applyBorder="1" applyAlignment="1">
      <alignment horizontal="left"/>
    </xf>
    <xf numFmtId="0" fontId="0" fillId="0" borderId="40" xfId="0" applyBorder="1"/>
    <xf numFmtId="0" fontId="0" fillId="0" borderId="41" xfId="0" applyBorder="1"/>
    <xf numFmtId="0" fontId="0" fillId="0" borderId="26" xfId="0" applyBorder="1"/>
    <xf numFmtId="0" fontId="0" fillId="0" borderId="26" xfId="0" applyFont="1" applyBorder="1" applyAlignment="1">
      <alignment horizontal="centerContinuous"/>
    </xf>
    <xf numFmtId="0" fontId="0" fillId="0" borderId="27" xfId="0" applyFont="1" applyBorder="1" applyAlignment="1">
      <alignment horizontal="centerContinuous"/>
    </xf>
    <xf numFmtId="0" fontId="0" fillId="0" borderId="0" xfId="0" applyFill="1" applyBorder="1"/>
    <xf numFmtId="0" fontId="0" fillId="0" borderId="28" xfId="0" applyFont="1" applyBorder="1"/>
    <xf numFmtId="0" fontId="11" fillId="0" borderId="26" xfId="0" applyFont="1" applyBorder="1"/>
    <xf numFmtId="0" fontId="11" fillId="0" borderId="27" xfId="0" applyFont="1" applyBorder="1" applyAlignment="1">
      <alignment horizontal="centerContinuous"/>
    </xf>
    <xf numFmtId="0" fontId="11" fillId="0" borderId="28" xfId="0" applyFont="1" applyBorder="1"/>
    <xf numFmtId="0" fontId="9" fillId="0" borderId="36" xfId="0" applyFont="1" applyBorder="1" applyAlignment="1">
      <alignment horizontal="center"/>
    </xf>
    <xf numFmtId="0" fontId="0" fillId="0" borderId="36" xfId="0" applyBorder="1" applyAlignment="1">
      <alignment horizontal="centerContinuous"/>
    </xf>
    <xf numFmtId="0" fontId="11" fillId="0" borderId="27" xfId="0" applyFont="1" applyBorder="1" applyAlignment="1">
      <alignment horizontal="left"/>
    </xf>
    <xf numFmtId="0" fontId="9" fillId="0" borderId="37" xfId="0" applyFont="1" applyBorder="1" applyAlignment="1">
      <alignment horizontal="center"/>
    </xf>
    <xf numFmtId="0" fontId="0" fillId="0" borderId="37" xfId="0" applyBorder="1" applyAlignment="1">
      <alignment horizontal="centerContinuous"/>
    </xf>
    <xf numFmtId="9" fontId="0" fillId="0" borderId="37" xfId="0" applyNumberForma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0" fillId="0" borderId="38" xfId="0" applyBorder="1"/>
    <xf numFmtId="2" fontId="9" fillId="0" borderId="27" xfId="0" applyNumberFormat="1" applyFont="1" applyBorder="1" applyAlignment="1">
      <alignment horizontal="center"/>
    </xf>
    <xf numFmtId="0" fontId="11" fillId="0" borderId="27" xfId="0" quotePrefix="1" applyFon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9" fillId="0" borderId="28" xfId="0" applyNumberFormat="1" applyFont="1" applyBorder="1" applyAlignment="1">
      <alignment horizontal="center"/>
    </xf>
    <xf numFmtId="0" fontId="2" fillId="0" borderId="0" xfId="0" quotePrefix="1" applyFont="1" applyAlignment="1">
      <alignment horizontal="centerContinuous"/>
    </xf>
    <xf numFmtId="0" fontId="11" fillId="0" borderId="0" xfId="0" applyFont="1" applyAlignment="1"/>
    <xf numFmtId="0" fontId="9" fillId="0" borderId="0" xfId="0" applyFont="1" applyAlignment="1"/>
    <xf numFmtId="0" fontId="11" fillId="0" borderId="0" xfId="0" quotePrefix="1" applyFont="1" applyAlignment="1">
      <alignment horizontal="centerContinuous"/>
    </xf>
    <xf numFmtId="0" fontId="16" fillId="0" borderId="35" xfId="0" applyFont="1" applyBorder="1"/>
    <xf numFmtId="0" fontId="16" fillId="0" borderId="0" xfId="0" applyFont="1"/>
    <xf numFmtId="0" fontId="16" fillId="0" borderId="26" xfId="0" applyFont="1" applyBorder="1" applyAlignment="1">
      <alignment horizontal="center"/>
    </xf>
    <xf numFmtId="0" fontId="16" fillId="0" borderId="26" xfId="0" applyFont="1" applyBorder="1"/>
    <xf numFmtId="0" fontId="16" fillId="0" borderId="27" xfId="0" applyFont="1" applyBorder="1" applyAlignment="1">
      <alignment horizontal="center"/>
    </xf>
    <xf numFmtId="0" fontId="16" fillId="0" borderId="27" xfId="0" applyFont="1" applyBorder="1"/>
    <xf numFmtId="0" fontId="16" fillId="0" borderId="44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7" xfId="0" quotePrefix="1" applyFont="1" applyBorder="1" applyAlignment="1">
      <alignment horizontal="center"/>
    </xf>
    <xf numFmtId="0" fontId="16" fillId="0" borderId="28" xfId="0" applyFont="1" applyBorder="1"/>
    <xf numFmtId="0" fontId="16" fillId="0" borderId="38" xfId="0" applyFont="1" applyBorder="1" applyAlignment="1">
      <alignment horizontal="center"/>
    </xf>
    <xf numFmtId="0" fontId="16" fillId="0" borderId="27" xfId="0" applyFont="1" applyFill="1" applyBorder="1"/>
    <xf numFmtId="0" fontId="16" fillId="0" borderId="27" xfId="0" applyFont="1" applyFill="1" applyBorder="1" applyAlignment="1">
      <alignment horizontal="center"/>
    </xf>
    <xf numFmtId="0" fontId="16" fillId="0" borderId="0" xfId="0" applyFont="1" applyFill="1"/>
    <xf numFmtId="0" fontId="11" fillId="0" borderId="0" xfId="0" applyFont="1" applyFill="1"/>
    <xf numFmtId="0" fontId="16" fillId="0" borderId="27" xfId="0" quotePrefix="1" applyFont="1" applyFill="1" applyBorder="1" applyAlignment="1">
      <alignment horizontal="left"/>
    </xf>
    <xf numFmtId="2" fontId="17" fillId="0" borderId="27" xfId="0" applyNumberFormat="1" applyFont="1" applyFill="1" applyBorder="1"/>
    <xf numFmtId="2" fontId="16" fillId="0" borderId="27" xfId="0" applyNumberFormat="1" applyFont="1" applyFill="1" applyBorder="1"/>
    <xf numFmtId="165" fontId="18" fillId="0" borderId="27" xfId="0" applyNumberFormat="1" applyFont="1" applyFill="1" applyBorder="1"/>
    <xf numFmtId="0" fontId="16" fillId="0" borderId="27" xfId="0" quotePrefix="1" applyFont="1" applyBorder="1" applyAlignment="1">
      <alignment horizontal="left"/>
    </xf>
    <xf numFmtId="2" fontId="18" fillId="0" borderId="27" xfId="0" applyNumberFormat="1" applyFont="1" applyBorder="1"/>
    <xf numFmtId="0" fontId="16" fillId="0" borderId="27" xfId="0" applyFont="1" applyBorder="1" applyAlignment="1">
      <alignment horizontal="left"/>
    </xf>
    <xf numFmtId="2" fontId="16" fillId="0" borderId="27" xfId="0" applyNumberFormat="1" applyFont="1" applyBorder="1"/>
    <xf numFmtId="2" fontId="16" fillId="0" borderId="28" xfId="0" applyNumberFormat="1" applyFont="1" applyBorder="1"/>
    <xf numFmtId="0" fontId="0" fillId="0" borderId="45" xfId="0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5" xfId="0" applyBorder="1" applyAlignment="1">
      <alignment horizontal="center"/>
    </xf>
    <xf numFmtId="0" fontId="8" fillId="0" borderId="0" xfId="0" applyFont="1" applyAlignment="1">
      <alignment horizontal="centerContinuous"/>
    </xf>
    <xf numFmtId="0" fontId="3" fillId="0" borderId="0" xfId="0" applyFont="1"/>
    <xf numFmtId="0" fontId="0" fillId="0" borderId="9" xfId="0" applyBorder="1"/>
    <xf numFmtId="2" fontId="1" fillId="0" borderId="0" xfId="0" applyNumberFormat="1" applyFont="1" applyBorder="1" applyAlignment="1">
      <alignment horizontal="centerContinuous"/>
    </xf>
    <xf numFmtId="0" fontId="0" fillId="0" borderId="4" xfId="0" quotePrefix="1" applyBorder="1" applyAlignment="1">
      <alignment horizontal="center"/>
    </xf>
    <xf numFmtId="0" fontId="0" fillId="0" borderId="40" xfId="0" applyBorder="1" applyAlignment="1">
      <alignment horizontal="centerContinuous"/>
    </xf>
    <xf numFmtId="0" fontId="0" fillId="0" borderId="40" xfId="0" applyBorder="1" applyAlignment="1">
      <alignment horizontal="center"/>
    </xf>
    <xf numFmtId="0" fontId="19" fillId="0" borderId="0" xfId="0" applyFont="1" applyBorder="1"/>
    <xf numFmtId="0" fontId="19" fillId="0" borderId="0" xfId="0" applyFont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1" xfId="0" applyBorder="1" applyAlignment="1">
      <alignment horizontal="center"/>
    </xf>
    <xf numFmtId="0" fontId="20" fillId="0" borderId="0" xfId="0" applyFont="1"/>
    <xf numFmtId="0" fontId="0" fillId="0" borderId="14" xfId="0" quotePrefix="1" applyBorder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9" fillId="0" borderId="34" xfId="0" applyFont="1" applyBorder="1"/>
    <xf numFmtId="0" fontId="1" fillId="0" borderId="52" xfId="0" applyFont="1" applyBorder="1" applyAlignment="1">
      <alignment horizontal="center"/>
    </xf>
    <xf numFmtId="0" fontId="0" fillId="0" borderId="25" xfId="0" quotePrefix="1" applyBorder="1" applyAlignment="1">
      <alignment horizontal="center"/>
    </xf>
    <xf numFmtId="0" fontId="0" fillId="0" borderId="52" xfId="0" applyBorder="1" applyAlignment="1">
      <alignment horizontal="center"/>
    </xf>
    <xf numFmtId="0" fontId="16" fillId="0" borderId="35" xfId="0" applyFont="1" applyBorder="1" applyAlignment="1">
      <alignment horizontal="right"/>
    </xf>
    <xf numFmtId="6" fontId="0" fillId="0" borderId="0" xfId="0" applyNumberFormat="1" applyAlignment="1">
      <alignment horizontal="center"/>
    </xf>
    <xf numFmtId="0" fontId="16" fillId="0" borderId="26" xfId="0" applyFont="1" applyFill="1" applyBorder="1" applyAlignment="1">
      <alignment horizontal="center"/>
    </xf>
    <xf numFmtId="0" fontId="16" fillId="0" borderId="27" xfId="0" quotePrefix="1" applyFont="1" applyFill="1" applyBorder="1" applyAlignment="1">
      <alignment horizontal="center"/>
    </xf>
    <xf numFmtId="0" fontId="16" fillId="0" borderId="28" xfId="0" applyFont="1" applyFill="1" applyBorder="1"/>
    <xf numFmtId="0" fontId="16" fillId="0" borderId="28" xfId="0" applyFont="1" applyFill="1" applyBorder="1" applyAlignment="1">
      <alignment horizontal="center"/>
    </xf>
    <xf numFmtId="2" fontId="17" fillId="0" borderId="27" xfId="0" applyNumberFormat="1" applyFont="1" applyFill="1" applyBorder="1" applyAlignment="1">
      <alignment horizontal="center"/>
    </xf>
    <xf numFmtId="2" fontId="16" fillId="0" borderId="27" xfId="0" applyNumberFormat="1" applyFont="1" applyFill="1" applyBorder="1" applyAlignment="1">
      <alignment horizontal="center"/>
    </xf>
    <xf numFmtId="2" fontId="18" fillId="0" borderId="27" xfId="0" applyNumberFormat="1" applyFont="1" applyBorder="1" applyAlignment="1">
      <alignment horizontal="center"/>
    </xf>
    <xf numFmtId="2" fontId="16" fillId="0" borderId="27" xfId="0" applyNumberFormat="1" applyFont="1" applyBorder="1" applyAlignment="1">
      <alignment horizontal="center"/>
    </xf>
    <xf numFmtId="2" fontId="16" fillId="0" borderId="28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Fill="1"/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34" xfId="0" applyFill="1" applyBorder="1" applyAlignment="1"/>
    <xf numFmtId="0" fontId="0" fillId="0" borderId="18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2" fontId="0" fillId="0" borderId="10" xfId="0" applyNumberFormat="1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9" xfId="0" applyFill="1" applyBorder="1" applyAlignment="1">
      <alignment horizontal="left"/>
    </xf>
    <xf numFmtId="0" fontId="0" fillId="0" borderId="19" xfId="0" applyFill="1" applyBorder="1" applyAlignment="1">
      <alignment horizontal="centerContinuous"/>
    </xf>
    <xf numFmtId="2" fontId="0" fillId="0" borderId="14" xfId="0" applyNumberFormat="1" applyFont="1" applyFill="1" applyBorder="1" applyAlignment="1">
      <alignment horizontal="center"/>
    </xf>
    <xf numFmtId="2" fontId="0" fillId="0" borderId="0" xfId="0" applyNumberFormat="1" applyFill="1"/>
    <xf numFmtId="0" fontId="0" fillId="0" borderId="19" xfId="0" quotePrefix="1" applyFill="1" applyBorder="1" applyAlignment="1">
      <alignment horizontal="left"/>
    </xf>
    <xf numFmtId="2" fontId="0" fillId="0" borderId="14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Continuous"/>
    </xf>
    <xf numFmtId="0" fontId="0" fillId="0" borderId="10" xfId="0" quotePrefix="1" applyFill="1" applyBorder="1" applyAlignment="1">
      <alignment horizontal="left"/>
    </xf>
    <xf numFmtId="0" fontId="0" fillId="0" borderId="19" xfId="0" applyFill="1" applyBorder="1"/>
    <xf numFmtId="0" fontId="0" fillId="0" borderId="48" xfId="0" applyFill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0" fontId="0" fillId="0" borderId="14" xfId="0" applyFill="1" applyBorder="1"/>
    <xf numFmtId="0" fontId="0" fillId="0" borderId="16" xfId="0" applyFill="1" applyBorder="1" applyAlignment="1">
      <alignment horizontal="center"/>
    </xf>
    <xf numFmtId="0" fontId="0" fillId="0" borderId="16" xfId="0" applyFill="1" applyBorder="1" applyAlignment="1">
      <alignment horizontal="centerContinuous"/>
    </xf>
    <xf numFmtId="2" fontId="0" fillId="0" borderId="16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Continuous"/>
    </xf>
    <xf numFmtId="0" fontId="0" fillId="0" borderId="0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2" fontId="1" fillId="0" borderId="10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Continuous"/>
    </xf>
    <xf numFmtId="14" fontId="13" fillId="0" borderId="35" xfId="0" applyNumberFormat="1" applyFont="1" applyBorder="1"/>
    <xf numFmtId="14" fontId="16" fillId="0" borderId="35" xfId="0" applyNumberFormat="1" applyFont="1" applyBorder="1"/>
    <xf numFmtId="2" fontId="0" fillId="0" borderId="27" xfId="0" applyNumberFormat="1" applyFont="1" applyFill="1" applyBorder="1"/>
    <xf numFmtId="2" fontId="0" fillId="0" borderId="37" xfId="0" applyNumberFormat="1" applyFont="1" applyFill="1" applyBorder="1"/>
    <xf numFmtId="0" fontId="0" fillId="0" borderId="37" xfId="0" applyFont="1" applyFill="1" applyBorder="1"/>
    <xf numFmtId="0" fontId="0" fillId="0" borderId="27" xfId="0" applyFont="1" applyFill="1" applyBorder="1"/>
    <xf numFmtId="2" fontId="0" fillId="0" borderId="27" xfId="0" applyNumberFormat="1" applyFont="1" applyBorder="1"/>
    <xf numFmtId="0" fontId="0" fillId="0" borderId="37" xfId="0" applyFont="1" applyBorder="1"/>
    <xf numFmtId="0" fontId="0" fillId="0" borderId="27" xfId="0" applyFont="1" applyBorder="1"/>
    <xf numFmtId="2" fontId="0" fillId="0" borderId="37" xfId="0" applyNumberFormat="1" applyFont="1" applyBorder="1"/>
    <xf numFmtId="0" fontId="0" fillId="0" borderId="27" xfId="0" applyNumberFormat="1" applyFont="1" applyBorder="1"/>
    <xf numFmtId="2" fontId="13" fillId="0" borderId="0" xfId="0" applyNumberFormat="1" applyFont="1"/>
    <xf numFmtId="14" fontId="0" fillId="0" borderId="0" xfId="0" applyNumberFormat="1"/>
    <xf numFmtId="14" fontId="16" fillId="0" borderId="0" xfId="0" applyNumberFormat="1" applyFont="1" applyBorder="1"/>
    <xf numFmtId="0" fontId="0" fillId="0" borderId="34" xfId="0" applyFill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28" xfId="0" applyFont="1" applyBorder="1"/>
    <xf numFmtId="0" fontId="21" fillId="0" borderId="37" xfId="0" applyFont="1" applyBorder="1" applyAlignment="1">
      <alignment horizontal="center"/>
    </xf>
    <xf numFmtId="0" fontId="21" fillId="0" borderId="37" xfId="0" applyFont="1" applyBorder="1"/>
    <xf numFmtId="0" fontId="21" fillId="0" borderId="36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21" fillId="0" borderId="38" xfId="0" applyFont="1" applyBorder="1"/>
    <xf numFmtId="0" fontId="21" fillId="0" borderId="44" xfId="0" applyFont="1" applyBorder="1" applyAlignment="1">
      <alignment horizontal="center"/>
    </xf>
    <xf numFmtId="0" fontId="21" fillId="0" borderId="44" xfId="0" applyFont="1" applyBorder="1"/>
    <xf numFmtId="0" fontId="21" fillId="0" borderId="26" xfId="0" applyFont="1" applyBorder="1" applyAlignment="1">
      <alignment vertical="center" wrapText="1"/>
    </xf>
    <xf numFmtId="0" fontId="21" fillId="0" borderId="28" xfId="0" applyFont="1" applyBorder="1" applyAlignment="1">
      <alignment vertical="center" wrapText="1"/>
    </xf>
    <xf numFmtId="2" fontId="21" fillId="0" borderId="44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2" fontId="21" fillId="0" borderId="0" xfId="0" applyNumberFormat="1" applyFont="1" applyBorder="1" applyAlignment="1">
      <alignment horizont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2" fontId="21" fillId="0" borderId="28" xfId="0" applyNumberFormat="1" applyFont="1" applyBorder="1" applyAlignment="1">
      <alignment horizontal="center"/>
    </xf>
    <xf numFmtId="2" fontId="21" fillId="0" borderId="27" xfId="0" applyNumberFormat="1" applyFont="1" applyBorder="1" applyAlignment="1">
      <alignment horizontal="center"/>
    </xf>
    <xf numFmtId="0" fontId="21" fillId="0" borderId="0" xfId="0" applyFont="1" applyAlignment="1"/>
    <xf numFmtId="0" fontId="21" fillId="0" borderId="27" xfId="0" applyFont="1" applyBorder="1"/>
    <xf numFmtId="0" fontId="21" fillId="0" borderId="53" xfId="0" applyFont="1" applyBorder="1" applyAlignment="1">
      <alignment horizontal="center"/>
    </xf>
    <xf numFmtId="0" fontId="21" fillId="0" borderId="26" xfId="0" applyFont="1" applyBorder="1"/>
    <xf numFmtId="0" fontId="21" fillId="0" borderId="36" xfId="0" applyFont="1" applyBorder="1"/>
    <xf numFmtId="0" fontId="21" fillId="0" borderId="0" xfId="0" applyFont="1" applyAlignment="1">
      <alignment horizontal="right"/>
    </xf>
    <xf numFmtId="0" fontId="23" fillId="0" borderId="0" xfId="0" applyFont="1" applyAlignment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35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42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6" fillId="0" borderId="43" xfId="0" quotePrefix="1" applyFont="1" applyBorder="1" applyAlignment="1">
      <alignment horizontal="center"/>
    </xf>
    <xf numFmtId="0" fontId="16" fillId="0" borderId="26" xfId="0" quotePrefix="1" applyFont="1" applyBorder="1" applyAlignment="1">
      <alignment horizontal="center" vertical="center" wrapText="1"/>
    </xf>
    <xf numFmtId="0" fontId="16" fillId="0" borderId="28" xfId="0" quotePrefix="1" applyFont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4" xfId="0" applyBorder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ceni/04%202016(&#1055;&#1054;%20%20&#1075;&#1072;&#1079;&#1086;&#1087;&#1088;&#1086;&#1074;.&#1069;&#1061;&#1047;.&#1073;&#1091;&#1088;&#1077;&#1085;&#1080;&#1077;)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7/2017ceni/&#1074;&#1110;&#1076;&#1085;&#1086;&#1074;&#1083;&#1077;&#1085;&#1085;&#1103;%20%20-%20&#1074;&#1077;&#1088;&#1077;&#1089;&#1077;&#1085;&#1100;%20201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7/2017ceni/&#1087;&#1088;&#1080;&#1087;&#1080;&#1085;&#1077;&#1085;&#1085;&#1103;%20-&#1074;&#1077;&#1088;&#1077;&#1089;&#1077;&#1085;&#1100;%202017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ток"/>
      <sheetName val="кальк"/>
      <sheetName val="доп. к проток "/>
      <sheetName val="доп. к кальк "/>
      <sheetName val="Ч.т.с."/>
    </sheetNames>
    <sheetDataSet>
      <sheetData sheetId="0"/>
      <sheetData sheetId="1">
        <row r="17">
          <cell r="P17">
            <v>6.6660000000000004</v>
          </cell>
        </row>
        <row r="19">
          <cell r="P19">
            <v>5.1779999999999999</v>
          </cell>
        </row>
        <row r="21">
          <cell r="P21">
            <v>26.996499999999997</v>
          </cell>
        </row>
        <row r="22">
          <cell r="P22">
            <v>5.1779999999999999</v>
          </cell>
        </row>
        <row r="23">
          <cell r="P23">
            <v>8.2829999999999995</v>
          </cell>
        </row>
        <row r="25">
          <cell r="P25">
            <v>6.2445000000000004</v>
          </cell>
        </row>
        <row r="27">
          <cell r="P27">
            <v>30.210499999999996</v>
          </cell>
        </row>
        <row r="28">
          <cell r="P28">
            <v>12.6625</v>
          </cell>
        </row>
        <row r="31">
          <cell r="P31">
            <v>118.95250000000001</v>
          </cell>
        </row>
        <row r="32">
          <cell r="P32">
            <v>137.73049999999998</v>
          </cell>
        </row>
        <row r="33">
          <cell r="P33">
            <v>150.88899999999998</v>
          </cell>
        </row>
        <row r="34">
          <cell r="P34">
            <v>209.26149999999998</v>
          </cell>
        </row>
        <row r="37">
          <cell r="P37">
            <v>55.049499999999995</v>
          </cell>
        </row>
        <row r="38">
          <cell r="P38">
            <v>154.21199999999999</v>
          </cell>
        </row>
        <row r="39">
          <cell r="P39">
            <v>152</v>
          </cell>
        </row>
        <row r="40">
          <cell r="P40">
            <v>62.762</v>
          </cell>
        </row>
        <row r="41">
          <cell r="P41">
            <v>68.272500000000008</v>
          </cell>
        </row>
        <row r="42">
          <cell r="P42">
            <v>91.449999999999989</v>
          </cell>
        </row>
        <row r="44">
          <cell r="P44">
            <v>27.547000000000001</v>
          </cell>
        </row>
        <row r="46">
          <cell r="P46">
            <v>46.711999999999996</v>
          </cell>
        </row>
        <row r="49">
          <cell r="P49">
            <v>203.34950000000001</v>
          </cell>
        </row>
        <row r="51">
          <cell r="P51">
            <v>147.42699999999999</v>
          </cell>
        </row>
        <row r="53">
          <cell r="P53">
            <v>16.124499999999998</v>
          </cell>
        </row>
        <row r="55">
          <cell r="P55">
            <v>63.33250000000001</v>
          </cell>
        </row>
        <row r="57">
          <cell r="P57">
            <v>107.262</v>
          </cell>
        </row>
        <row r="58">
          <cell r="P58">
            <v>164.04750000000001</v>
          </cell>
        </row>
        <row r="60">
          <cell r="P60">
            <v>67.602999999999994</v>
          </cell>
        </row>
        <row r="61">
          <cell r="P61">
            <v>214.65299999999999</v>
          </cell>
        </row>
        <row r="63">
          <cell r="P63">
            <v>86.32650000000001</v>
          </cell>
        </row>
        <row r="65">
          <cell r="P65">
            <v>152.506</v>
          </cell>
        </row>
        <row r="66">
          <cell r="P66">
            <v>43.002000000000002</v>
          </cell>
        </row>
        <row r="68">
          <cell r="P68">
            <v>281.68549999999999</v>
          </cell>
        </row>
        <row r="69">
          <cell r="P69">
            <v>107.649</v>
          </cell>
        </row>
        <row r="70">
          <cell r="P70">
            <v>386.67099999999999</v>
          </cell>
        </row>
        <row r="71">
          <cell r="P71">
            <v>591.3895</v>
          </cell>
        </row>
        <row r="73">
          <cell r="P73">
            <v>70.623499999999993</v>
          </cell>
        </row>
        <row r="75">
          <cell r="P75">
            <v>1072.0549999999998</v>
          </cell>
        </row>
        <row r="77">
          <cell r="P77">
            <v>1207.6279999999999</v>
          </cell>
        </row>
        <row r="79">
          <cell r="P79">
            <v>1331.9965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дод 2 Ф 1без транспорта"/>
      <sheetName val="Ф 2"/>
      <sheetName val="ф.3"/>
      <sheetName val="ф.4"/>
      <sheetName val="ф.5"/>
      <sheetName val="ф.6 без транспорта"/>
    </sheetNames>
    <sheetDataSet>
      <sheetData sheetId="0">
        <row r="26">
          <cell r="C26">
            <v>179.88282576</v>
          </cell>
        </row>
      </sheetData>
      <sheetData sheetId="1" refreshError="1"/>
      <sheetData sheetId="2">
        <row r="14">
          <cell r="I14">
            <v>185.18600000000001</v>
          </cell>
        </row>
      </sheetData>
      <sheetData sheetId="3" refreshError="1"/>
      <sheetData sheetId="4" refreshError="1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ф.6 трансп інші "/>
      <sheetName val="дод 2 Ф1 проч"/>
      <sheetName val="дод 2 Ф 1.побутові"/>
      <sheetName val="Ф 2"/>
      <sheetName val="ф.3"/>
      <sheetName val="ф.4 сентябрь 17 інші"/>
      <sheetName val="ф.4 сентябрь 17 бытовые"/>
      <sheetName val="ф.5"/>
      <sheetName val="ф.6  інші"/>
      <sheetName val="ф.6 побутові"/>
    </sheetNames>
    <sheetDataSet>
      <sheetData sheetId="0"/>
      <sheetData sheetId="1">
        <row r="28">
          <cell r="D28">
            <v>200.72928585599999</v>
          </cell>
        </row>
      </sheetData>
      <sheetData sheetId="2">
        <row r="29">
          <cell r="D29">
            <v>30.514298337599996</v>
          </cell>
        </row>
      </sheetData>
      <sheetData sheetId="3">
        <row r="13">
          <cell r="F13">
            <v>1.85</v>
          </cell>
        </row>
      </sheetData>
      <sheetData sheetId="4">
        <row r="14">
          <cell r="I14">
            <v>185.18600000000001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F25" sqref="F25"/>
    </sheetView>
  </sheetViews>
  <sheetFormatPr defaultRowHeight="13.2"/>
  <cols>
    <col min="10" max="10" width="13.6640625" customWidth="1"/>
  </cols>
  <sheetData>
    <row r="1" spans="1:12" ht="17.399999999999999">
      <c r="A1" s="364" t="s">
        <v>546</v>
      </c>
      <c r="B1" s="364"/>
      <c r="C1" s="364"/>
      <c r="D1" s="364"/>
      <c r="E1" s="364"/>
      <c r="F1" s="364"/>
      <c r="G1" s="364"/>
      <c r="H1" s="364"/>
      <c r="I1" s="364"/>
      <c r="J1" s="364"/>
      <c r="K1" s="361"/>
      <c r="L1" s="361"/>
    </row>
    <row r="3" spans="1:12" ht="42" customHeight="1">
      <c r="A3" s="363" t="s">
        <v>558</v>
      </c>
      <c r="B3" s="363"/>
      <c r="C3" s="363"/>
      <c r="D3" s="363"/>
      <c r="E3" s="363"/>
      <c r="F3" s="363"/>
      <c r="G3" s="363"/>
      <c r="H3" s="363"/>
      <c r="I3" s="363"/>
      <c r="J3" s="362"/>
    </row>
    <row r="4" spans="1:12" ht="15.6">
      <c r="A4" s="331" t="s">
        <v>547</v>
      </c>
      <c r="B4" s="331"/>
      <c r="C4" s="331"/>
      <c r="D4" s="331"/>
      <c r="E4" s="331"/>
      <c r="F4" s="331"/>
      <c r="G4" s="331"/>
      <c r="H4" s="331"/>
      <c r="I4" s="331"/>
      <c r="J4" s="331"/>
    </row>
    <row r="5" spans="1:12" ht="15.6">
      <c r="A5" s="331" t="s">
        <v>548</v>
      </c>
      <c r="B5" s="331"/>
      <c r="C5" s="331"/>
      <c r="D5" s="331"/>
      <c r="E5" s="331"/>
      <c r="F5" s="331"/>
      <c r="G5" s="331"/>
      <c r="H5" s="331"/>
      <c r="I5" s="331"/>
      <c r="J5" s="331"/>
    </row>
    <row r="6" spans="1:12" ht="15.6">
      <c r="A6" s="331" t="s">
        <v>549</v>
      </c>
      <c r="B6" s="331"/>
      <c r="C6" s="331"/>
      <c r="D6" s="331"/>
      <c r="E6" s="331"/>
      <c r="F6" s="331"/>
      <c r="G6" s="331"/>
      <c r="H6" s="331"/>
      <c r="I6" s="331"/>
      <c r="J6" s="331"/>
    </row>
    <row r="7" spans="1:12" ht="15.6">
      <c r="A7" s="331" t="s">
        <v>550</v>
      </c>
      <c r="B7" s="331"/>
      <c r="C7" s="331"/>
      <c r="D7" s="331"/>
      <c r="E7" s="331"/>
      <c r="F7" s="331"/>
      <c r="G7" s="331"/>
      <c r="H7" s="331"/>
      <c r="I7" s="331"/>
      <c r="J7" s="331"/>
    </row>
    <row r="8" spans="1:12" ht="15.6">
      <c r="A8" s="331" t="s">
        <v>551</v>
      </c>
      <c r="B8" s="331"/>
      <c r="C8" s="331"/>
      <c r="D8" s="331"/>
      <c r="E8" s="331"/>
      <c r="F8" s="331"/>
      <c r="G8" s="331"/>
      <c r="H8" s="331"/>
      <c r="I8" s="331"/>
      <c r="J8" s="331"/>
    </row>
    <row r="9" spans="1:12" ht="15.6">
      <c r="A9" s="331" t="s">
        <v>552</v>
      </c>
      <c r="B9" s="331"/>
      <c r="C9" s="331"/>
      <c r="D9" s="331"/>
      <c r="E9" s="331"/>
      <c r="F9" s="331"/>
      <c r="G9" s="331"/>
      <c r="H9" s="331"/>
      <c r="I9" s="331"/>
      <c r="J9" s="331"/>
    </row>
    <row r="10" spans="1:12" ht="15.6">
      <c r="A10" s="331" t="s">
        <v>553</v>
      </c>
      <c r="B10" s="331"/>
      <c r="C10" s="331"/>
      <c r="D10" s="331"/>
      <c r="E10" s="331"/>
      <c r="F10" s="331"/>
      <c r="G10" s="331"/>
      <c r="H10" s="331"/>
      <c r="I10" s="331"/>
      <c r="J10" s="331"/>
    </row>
    <row r="11" spans="1:12" ht="15.6">
      <c r="A11" s="331" t="s">
        <v>554</v>
      </c>
      <c r="B11" s="331"/>
      <c r="C11" s="331"/>
      <c r="D11" s="331"/>
      <c r="E11" s="331"/>
      <c r="F11" s="331"/>
      <c r="G11" s="331"/>
      <c r="H11" s="331"/>
      <c r="I11" s="331"/>
      <c r="J11" s="331"/>
    </row>
    <row r="12" spans="1:12" ht="15.6">
      <c r="A12" s="331" t="s">
        <v>555</v>
      </c>
      <c r="B12" s="331"/>
      <c r="C12" s="331"/>
      <c r="D12" s="331"/>
      <c r="E12" s="331"/>
      <c r="F12" s="331"/>
      <c r="G12" s="331"/>
      <c r="H12" s="331"/>
      <c r="I12" s="331"/>
      <c r="J12" s="331"/>
    </row>
    <row r="13" spans="1:12" ht="15.6">
      <c r="A13" s="331" t="s">
        <v>556</v>
      </c>
      <c r="B13" s="331"/>
      <c r="C13" s="331"/>
      <c r="D13" s="331"/>
      <c r="E13" s="331"/>
      <c r="F13" s="331"/>
      <c r="G13" s="331"/>
      <c r="H13" s="331"/>
      <c r="I13" s="331"/>
      <c r="J13" s="331"/>
    </row>
    <row r="14" spans="1:12" ht="34.200000000000003" customHeight="1">
      <c r="A14" s="363" t="s">
        <v>557</v>
      </c>
      <c r="B14" s="363"/>
      <c r="C14" s="363"/>
      <c r="D14" s="363"/>
      <c r="E14" s="363"/>
      <c r="F14" s="363"/>
      <c r="G14" s="363"/>
      <c r="H14" s="363"/>
      <c r="I14" s="363"/>
      <c r="J14" s="363"/>
    </row>
    <row r="15" spans="1:12" ht="15">
      <c r="A15" s="331" t="s">
        <v>559</v>
      </c>
      <c r="B15" s="331"/>
      <c r="C15" s="331"/>
      <c r="D15" s="331"/>
      <c r="E15" s="331"/>
      <c r="F15" s="331"/>
      <c r="G15" s="331"/>
      <c r="H15" s="331"/>
      <c r="I15" s="331"/>
      <c r="J15" s="331"/>
    </row>
  </sheetData>
  <mergeCells count="3">
    <mergeCell ref="A14:J14"/>
    <mergeCell ref="A1:J1"/>
    <mergeCell ref="A3:I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</sheetPr>
  <dimension ref="A1:F37"/>
  <sheetViews>
    <sheetView workbookViewId="0">
      <selection activeCell="I39" sqref="I39"/>
    </sheetView>
  </sheetViews>
  <sheetFormatPr defaultRowHeight="13.2"/>
  <cols>
    <col min="1" max="1" width="6.44140625" customWidth="1"/>
    <col min="2" max="2" width="33.33203125" customWidth="1"/>
    <col min="3" max="3" width="5.44140625" customWidth="1"/>
    <col min="4" max="4" width="8.33203125" customWidth="1"/>
    <col min="5" max="5" width="8.5546875" customWidth="1"/>
    <col min="6" max="6" width="19.44140625" customWidth="1"/>
  </cols>
  <sheetData>
    <row r="1" spans="1:6" ht="13.8">
      <c r="A1" s="2"/>
      <c r="B1" s="89"/>
      <c r="C1" s="89"/>
      <c r="D1" s="89"/>
      <c r="E1" s="89"/>
    </row>
    <row r="2" spans="1:6" ht="13.8">
      <c r="A2" s="2"/>
      <c r="B2" s="89"/>
      <c r="C2" s="89"/>
      <c r="D2" s="89"/>
      <c r="E2" s="89"/>
    </row>
    <row r="3" spans="1:6" ht="13.8">
      <c r="A3" s="2"/>
      <c r="B3" s="89"/>
      <c r="C3" s="89"/>
      <c r="D3" s="89"/>
      <c r="E3" s="89"/>
    </row>
    <row r="4" spans="1:6" ht="13.8">
      <c r="A4" s="3" t="s">
        <v>464</v>
      </c>
      <c r="B4" s="4"/>
      <c r="C4" s="3"/>
      <c r="D4" s="3"/>
      <c r="E4" s="3"/>
      <c r="F4" s="4"/>
    </row>
    <row r="5" spans="1:6" ht="13.8">
      <c r="A5" s="3"/>
      <c r="B5" s="1"/>
      <c r="C5" s="1"/>
      <c r="D5" s="1"/>
      <c r="E5" s="1"/>
      <c r="F5" s="1"/>
    </row>
    <row r="6" spans="1:6" ht="15.6">
      <c r="A6" s="254" t="s">
        <v>465</v>
      </c>
      <c r="C6" s="1"/>
      <c r="D6" s="1"/>
      <c r="E6" s="1"/>
      <c r="F6" s="1"/>
    </row>
    <row r="7" spans="1:6">
      <c r="A7" s="2"/>
      <c r="B7" s="384" t="s">
        <v>466</v>
      </c>
      <c r="C7" s="384"/>
      <c r="D7" s="384"/>
      <c r="E7" s="384"/>
    </row>
    <row r="8" spans="1:6" ht="13.8" thickBot="1">
      <c r="C8" s="385" t="s">
        <v>527</v>
      </c>
      <c r="D8" s="385"/>
      <c r="E8" s="385"/>
      <c r="F8" s="385"/>
    </row>
    <row r="9" spans="1:6">
      <c r="A9" s="6"/>
      <c r="B9" s="7"/>
      <c r="C9" s="7"/>
      <c r="D9" s="239"/>
      <c r="E9" s="239"/>
      <c r="F9" s="239" t="s">
        <v>4</v>
      </c>
    </row>
    <row r="10" spans="1:6">
      <c r="A10" s="8" t="s">
        <v>6</v>
      </c>
      <c r="B10" s="9" t="s">
        <v>7</v>
      </c>
      <c r="C10" s="9" t="s">
        <v>8</v>
      </c>
      <c r="D10" s="22" t="s">
        <v>38</v>
      </c>
      <c r="E10" s="22" t="s">
        <v>14</v>
      </c>
      <c r="F10" s="255" t="s">
        <v>10</v>
      </c>
    </row>
    <row r="11" spans="1:6">
      <c r="A11" s="8" t="s">
        <v>11</v>
      </c>
      <c r="B11" s="9" t="s">
        <v>12</v>
      </c>
      <c r="C11" s="9" t="s">
        <v>13</v>
      </c>
      <c r="D11" s="22" t="s">
        <v>14</v>
      </c>
      <c r="E11" s="256">
        <v>0.2</v>
      </c>
      <c r="F11" s="22" t="s">
        <v>14</v>
      </c>
    </row>
    <row r="12" spans="1:6" ht="13.8" thickBot="1">
      <c r="A12" s="8"/>
      <c r="B12" s="9"/>
      <c r="C12" s="9"/>
      <c r="D12" s="22" t="s">
        <v>9</v>
      </c>
      <c r="E12" s="22" t="s">
        <v>9</v>
      </c>
      <c r="F12" s="22" t="s">
        <v>9</v>
      </c>
    </row>
    <row r="13" spans="1:6" ht="14.4" thickTop="1" thickBot="1">
      <c r="A13" s="257">
        <v>1</v>
      </c>
      <c r="B13" s="102">
        <v>2</v>
      </c>
      <c r="C13" s="102">
        <v>3</v>
      </c>
      <c r="D13" s="102">
        <v>5</v>
      </c>
      <c r="E13" s="102">
        <v>5</v>
      </c>
      <c r="F13" s="258">
        <v>7</v>
      </c>
    </row>
    <row r="14" spans="1:6">
      <c r="A14" s="6"/>
      <c r="B14" s="106"/>
      <c r="C14" s="17"/>
      <c r="D14" s="259"/>
      <c r="E14" s="259"/>
      <c r="F14" s="253"/>
    </row>
    <row r="15" spans="1:6">
      <c r="A15" s="8">
        <v>1</v>
      </c>
      <c r="B15" s="104" t="s">
        <v>467</v>
      </c>
      <c r="C15" s="21" t="s">
        <v>225</v>
      </c>
      <c r="D15" s="260">
        <v>2577.9699999999998</v>
      </c>
      <c r="E15" s="260">
        <v>515.59</v>
      </c>
      <c r="F15" s="22">
        <v>3093.56</v>
      </c>
    </row>
    <row r="16" spans="1:6">
      <c r="A16" s="8"/>
      <c r="B16" s="104" t="s">
        <v>468</v>
      </c>
      <c r="C16" s="21"/>
      <c r="D16" s="261"/>
      <c r="E16" s="261"/>
      <c r="F16" s="255"/>
    </row>
    <row r="17" spans="1:6" ht="13.8" thickBot="1">
      <c r="A17" s="241"/>
      <c r="B17" s="262"/>
      <c r="C17" s="123"/>
      <c r="D17" s="263"/>
      <c r="E17" s="263"/>
      <c r="F17" s="264"/>
    </row>
    <row r="18" spans="1:6" ht="0.75" customHeight="1">
      <c r="A18" s="8"/>
      <c r="B18" s="250"/>
      <c r="C18" s="21"/>
      <c r="D18" s="261"/>
      <c r="E18" s="261"/>
      <c r="F18" s="22"/>
    </row>
    <row r="19" spans="1:6" hidden="1">
      <c r="A19" s="8"/>
      <c r="B19" s="251"/>
      <c r="C19" s="21"/>
      <c r="D19" s="9"/>
      <c r="E19" s="9"/>
      <c r="F19" s="22"/>
    </row>
    <row r="20" spans="1:6" ht="13.8" hidden="1" thickBot="1">
      <c r="A20" s="241"/>
      <c r="B20" s="252"/>
      <c r="C20" s="123"/>
      <c r="D20" s="265"/>
      <c r="E20" s="265"/>
      <c r="F20" s="264"/>
    </row>
    <row r="21" spans="1:6" hidden="1">
      <c r="A21" s="98"/>
      <c r="B21" s="188"/>
      <c r="C21" s="9"/>
      <c r="D21" s="9"/>
      <c r="E21" s="9"/>
      <c r="F21" s="9"/>
    </row>
    <row r="22" spans="1:6" hidden="1">
      <c r="A22" s="98"/>
      <c r="B22" s="188"/>
      <c r="C22" s="9"/>
      <c r="D22" s="9"/>
      <c r="E22" s="9"/>
      <c r="F22" s="247"/>
    </row>
    <row r="23" spans="1:6" hidden="1">
      <c r="A23" s="98"/>
      <c r="B23" s="188"/>
      <c r="C23" s="9"/>
      <c r="D23" s="9"/>
      <c r="E23" s="9"/>
      <c r="F23" s="9"/>
    </row>
    <row r="24" spans="1:6" hidden="1">
      <c r="A24" s="98"/>
      <c r="B24" s="188"/>
      <c r="C24" s="9"/>
      <c r="D24" s="9"/>
      <c r="E24" s="9"/>
      <c r="F24" s="247"/>
    </row>
    <row r="25" spans="1:6" hidden="1">
      <c r="A25" s="98"/>
      <c r="B25" s="188"/>
      <c r="C25" s="9"/>
      <c r="D25" s="9"/>
      <c r="E25" s="9"/>
      <c r="F25" s="9"/>
    </row>
    <row r="26" spans="1:6" hidden="1">
      <c r="A26" s="98"/>
      <c r="B26" s="188"/>
      <c r="C26" s="9"/>
      <c r="D26" s="9"/>
      <c r="E26" s="9"/>
      <c r="F26" s="247"/>
    </row>
    <row r="27" spans="1:6" hidden="1">
      <c r="A27" s="98"/>
      <c r="B27" s="188"/>
      <c r="C27" s="247"/>
      <c r="D27" s="9"/>
      <c r="E27" s="9"/>
      <c r="F27" s="247"/>
    </row>
    <row r="28" spans="1:6" hidden="1">
      <c r="A28" s="98"/>
      <c r="B28" s="188"/>
      <c r="C28" s="9"/>
      <c r="D28" s="9"/>
      <c r="E28" s="9"/>
      <c r="F28" s="9"/>
    </row>
    <row r="29" spans="1:6" hidden="1">
      <c r="A29" s="98"/>
      <c r="B29" s="188"/>
      <c r="C29" s="9"/>
      <c r="D29" s="9"/>
      <c r="E29" s="9"/>
      <c r="F29" s="247"/>
    </row>
    <row r="30" spans="1:6" ht="13.8" hidden="1" thickBot="1">
      <c r="A30" s="248"/>
      <c r="B30" s="189"/>
      <c r="C30" s="249"/>
      <c r="D30" s="249"/>
      <c r="E30" s="249"/>
      <c r="F30" s="248"/>
    </row>
    <row r="31" spans="1:6">
      <c r="A31" s="30"/>
      <c r="B31" s="30"/>
      <c r="C31" s="20"/>
      <c r="D31" s="20"/>
      <c r="E31" s="20"/>
    </row>
    <row r="32" spans="1:6">
      <c r="A32" s="38"/>
    </row>
    <row r="36" spans="1:2">
      <c r="A36" s="39"/>
    </row>
    <row r="37" spans="1:2">
      <c r="A37" s="39"/>
      <c r="B37" s="38"/>
    </row>
  </sheetData>
  <mergeCells count="2">
    <mergeCell ref="B7:E7"/>
    <mergeCell ref="C8:F8"/>
  </mergeCells>
  <pageMargins left="0.98425196850393704" right="0" top="0.59055118110236227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C2:F24"/>
  <sheetViews>
    <sheetView workbookViewId="0">
      <selection activeCell="E18" sqref="E18"/>
    </sheetView>
  </sheetViews>
  <sheetFormatPr defaultColWidth="9.109375" defaultRowHeight="13.8"/>
  <cols>
    <col min="1" max="2" width="9.109375" style="124"/>
    <col min="3" max="3" width="5.44140625" style="124" customWidth="1"/>
    <col min="4" max="4" width="22" style="124" customWidth="1"/>
    <col min="5" max="5" width="18.77734375" style="127" customWidth="1"/>
    <col min="6" max="16384" width="9.109375" style="124"/>
  </cols>
  <sheetData>
    <row r="2" spans="3:6">
      <c r="C2" s="126" t="s">
        <v>397</v>
      </c>
      <c r="D2" s="125"/>
    </row>
    <row r="3" spans="3:6">
      <c r="C3" s="125" t="s">
        <v>469</v>
      </c>
      <c r="D3" s="125"/>
    </row>
    <row r="4" spans="3:6">
      <c r="C4" s="125"/>
      <c r="D4" s="125"/>
    </row>
    <row r="5" spans="3:6">
      <c r="C5" s="125"/>
      <c r="D5" s="125"/>
    </row>
    <row r="6" spans="3:6">
      <c r="C6" s="215"/>
      <c r="D6" s="266" t="s">
        <v>41</v>
      </c>
      <c r="E6" s="267" t="s">
        <v>526</v>
      </c>
      <c r="F6"/>
    </row>
    <row r="7" spans="3:6" s="229" customFormat="1">
      <c r="C7" s="227" t="s">
        <v>6</v>
      </c>
      <c r="D7" s="226"/>
      <c r="E7" s="268"/>
      <c r="F7" s="228"/>
    </row>
    <row r="8" spans="3:6" s="229" customFormat="1">
      <c r="C8" s="227" t="s">
        <v>11</v>
      </c>
      <c r="D8" s="227" t="s">
        <v>470</v>
      </c>
      <c r="E8" s="269" t="s">
        <v>402</v>
      </c>
      <c r="F8" s="228"/>
    </row>
    <row r="9" spans="3:6" s="229" customFormat="1">
      <c r="C9" s="270"/>
      <c r="D9" s="270"/>
      <c r="E9" s="271" t="s">
        <v>9</v>
      </c>
      <c r="F9" s="228"/>
    </row>
    <row r="10" spans="3:6" s="229" customFormat="1">
      <c r="C10" s="226"/>
      <c r="D10" s="226"/>
      <c r="E10" s="227"/>
      <c r="F10" s="228"/>
    </row>
    <row r="11" spans="3:6" s="229" customFormat="1">
      <c r="C11" s="227" t="s">
        <v>378</v>
      </c>
      <c r="D11" s="230" t="s">
        <v>440</v>
      </c>
      <c r="E11" s="272">
        <v>4.8499999999999996</v>
      </c>
      <c r="F11" s="228"/>
    </row>
    <row r="12" spans="3:6" s="229" customFormat="1">
      <c r="C12" s="226"/>
      <c r="D12" s="226" t="s">
        <v>471</v>
      </c>
      <c r="E12" s="273"/>
      <c r="F12" s="228"/>
    </row>
    <row r="13" spans="3:6" s="229" customFormat="1">
      <c r="C13" s="226"/>
      <c r="E13" s="273"/>
      <c r="F13" s="228"/>
    </row>
    <row r="14" spans="3:6">
      <c r="C14" s="219">
        <v>2</v>
      </c>
      <c r="D14" s="236" t="s">
        <v>443</v>
      </c>
      <c r="E14" s="275"/>
      <c r="F14" s="216"/>
    </row>
    <row r="15" spans="3:6">
      <c r="C15" s="220"/>
      <c r="D15" s="220" t="s">
        <v>444</v>
      </c>
      <c r="E15" s="274">
        <v>2577.9699999999998</v>
      </c>
      <c r="F15" s="216"/>
    </row>
    <row r="16" spans="3:6">
      <c r="C16" s="220"/>
      <c r="D16" s="220"/>
      <c r="E16" s="275"/>
      <c r="F16" s="216"/>
    </row>
    <row r="17" spans="3:6">
      <c r="C17" s="220"/>
      <c r="D17" s="219" t="s">
        <v>418</v>
      </c>
      <c r="E17" s="274">
        <f>E11+E15</f>
        <v>2582.8199999999997</v>
      </c>
      <c r="F17" s="216"/>
    </row>
    <row r="18" spans="3:6">
      <c r="C18" s="220"/>
      <c r="D18" s="220"/>
      <c r="E18" s="275"/>
      <c r="F18" s="216"/>
    </row>
    <row r="19" spans="3:6">
      <c r="C19" s="220"/>
      <c r="D19" s="219" t="s">
        <v>14</v>
      </c>
      <c r="E19" s="275">
        <f>ROUND(E17*20/100,2)</f>
        <v>516.55999999999995</v>
      </c>
      <c r="F19" s="216"/>
    </row>
    <row r="20" spans="3:6">
      <c r="C20" s="220"/>
      <c r="D20" s="220"/>
      <c r="E20" s="275"/>
      <c r="F20" s="216"/>
    </row>
    <row r="21" spans="3:6">
      <c r="C21" s="220"/>
      <c r="D21" s="219" t="s">
        <v>419</v>
      </c>
      <c r="E21" s="274">
        <f>E17+E19</f>
        <v>3099.3799999999997</v>
      </c>
      <c r="F21" s="216"/>
    </row>
    <row r="22" spans="3:6">
      <c r="C22" s="224"/>
      <c r="D22" s="224"/>
      <c r="E22" s="276"/>
      <c r="F22" s="216"/>
    </row>
    <row r="23" spans="3:6">
      <c r="C23" s="216"/>
      <c r="D23" s="216"/>
      <c r="E23" s="277"/>
      <c r="F23" s="216"/>
    </row>
    <row r="24" spans="3:6">
      <c r="C24" s="216"/>
      <c r="D24" s="216"/>
      <c r="E24" s="277"/>
      <c r="F24" s="216"/>
    </row>
  </sheetData>
  <pageMargins left="0.59055118110236227" right="0.19685039370078741" top="0.19685039370078741" bottom="0.19685039370078741" header="0.51181102362204722" footer="0.51181102362204722"/>
  <pageSetup paperSize="9" scale="9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85"/>
  <sheetViews>
    <sheetView topLeftCell="A49" zoomScale="120" workbookViewId="0">
      <selection activeCell="I14" sqref="I14"/>
    </sheetView>
  </sheetViews>
  <sheetFormatPr defaultColWidth="9.109375" defaultRowHeight="13.2"/>
  <cols>
    <col min="1" max="1" width="5.44140625" style="29" customWidth="1"/>
    <col min="2" max="2" width="37.33203125" style="29" customWidth="1"/>
    <col min="3" max="3" width="7.6640625" style="29" customWidth="1"/>
    <col min="4" max="4" width="11.33203125" style="279" customWidth="1"/>
    <col min="5" max="5" width="11.109375" style="279" customWidth="1"/>
    <col min="6" max="6" width="11.44140625" style="279" customWidth="1"/>
    <col min="7" max="7" width="9.77734375" style="29" customWidth="1"/>
    <col min="8" max="16384" width="9.109375" style="29"/>
  </cols>
  <sheetData>
    <row r="1" spans="1:9">
      <c r="C1" s="278"/>
    </row>
    <row r="2" spans="1:9">
      <c r="A2" s="280" t="s">
        <v>472</v>
      </c>
      <c r="B2" s="281"/>
      <c r="C2" s="281"/>
    </row>
    <row r="3" spans="1:9">
      <c r="A3" s="280" t="s">
        <v>473</v>
      </c>
      <c r="B3" s="281"/>
      <c r="C3" s="280"/>
    </row>
    <row r="4" spans="1:9">
      <c r="A4" s="281" t="s">
        <v>2</v>
      </c>
      <c r="B4" s="280"/>
      <c r="C4" s="281"/>
    </row>
    <row r="5" spans="1:9">
      <c r="A5" s="281"/>
      <c r="B5" s="280"/>
      <c r="C5" s="281"/>
    </row>
    <row r="6" spans="1:9" ht="13.8" thickBot="1">
      <c r="C6" s="282"/>
      <c r="D6" s="330" t="s">
        <v>528</v>
      </c>
    </row>
    <row r="7" spans="1:9">
      <c r="A7" s="283" t="s">
        <v>6</v>
      </c>
      <c r="B7" s="283" t="s">
        <v>42</v>
      </c>
      <c r="C7" s="283" t="s">
        <v>43</v>
      </c>
      <c r="D7" s="284"/>
      <c r="E7" s="285" t="s">
        <v>14</v>
      </c>
      <c r="F7" s="284" t="s">
        <v>4</v>
      </c>
    </row>
    <row r="8" spans="1:9">
      <c r="A8" s="286" t="s">
        <v>44</v>
      </c>
      <c r="B8" s="286" t="s">
        <v>45</v>
      </c>
      <c r="C8" s="286" t="s">
        <v>13</v>
      </c>
      <c r="D8" s="287" t="s">
        <v>259</v>
      </c>
      <c r="E8" s="288" t="s">
        <v>423</v>
      </c>
      <c r="F8" s="287" t="s">
        <v>46</v>
      </c>
    </row>
    <row r="9" spans="1:9">
      <c r="A9" s="286"/>
      <c r="B9" s="286"/>
      <c r="C9" s="286"/>
      <c r="D9" s="287" t="s">
        <v>386</v>
      </c>
      <c r="E9" s="288" t="s">
        <v>9</v>
      </c>
      <c r="F9" s="289" t="s">
        <v>474</v>
      </c>
    </row>
    <row r="10" spans="1:9" ht="13.8" thickBot="1">
      <c r="A10" s="290"/>
      <c r="B10" s="290"/>
      <c r="C10" s="290"/>
      <c r="D10" s="291" t="s">
        <v>9</v>
      </c>
      <c r="E10" s="292"/>
      <c r="F10" s="291" t="s">
        <v>9</v>
      </c>
    </row>
    <row r="11" spans="1:9">
      <c r="A11" s="67">
        <v>1</v>
      </c>
      <c r="B11" s="68" t="s">
        <v>475</v>
      </c>
      <c r="C11" s="67"/>
      <c r="D11" s="287"/>
      <c r="E11" s="288"/>
      <c r="F11" s="284"/>
    </row>
    <row r="12" spans="1:9">
      <c r="A12" s="67"/>
      <c r="B12" s="68" t="s">
        <v>476</v>
      </c>
      <c r="C12" s="67"/>
      <c r="D12" s="293"/>
      <c r="E12" s="288"/>
      <c r="F12" s="287"/>
    </row>
    <row r="13" spans="1:9">
      <c r="A13" s="67"/>
      <c r="B13" s="68" t="s">
        <v>477</v>
      </c>
      <c r="C13" s="67"/>
      <c r="D13" s="293"/>
      <c r="E13" s="288"/>
      <c r="F13" s="287"/>
    </row>
    <row r="14" spans="1:9">
      <c r="A14" s="67"/>
      <c r="B14" s="68" t="s">
        <v>478</v>
      </c>
      <c r="C14" s="67"/>
      <c r="D14" s="293"/>
      <c r="E14" s="288"/>
      <c r="F14" s="287"/>
    </row>
    <row r="15" spans="1:9">
      <c r="A15" s="294"/>
      <c r="B15" s="295" t="s">
        <v>479</v>
      </c>
      <c r="C15" s="296" t="s">
        <v>50</v>
      </c>
      <c r="D15" s="293">
        <v>1921.21</v>
      </c>
      <c r="E15" s="297">
        <f>D15*20/100</f>
        <v>384.24199999999996</v>
      </c>
      <c r="F15" s="293">
        <f>D15+E15</f>
        <v>2305.4520000000002</v>
      </c>
      <c r="G15" s="298"/>
      <c r="I15" s="298"/>
    </row>
    <row r="16" spans="1:9">
      <c r="A16" s="294"/>
      <c r="B16" s="299" t="s">
        <v>52</v>
      </c>
      <c r="C16" s="296" t="s">
        <v>50</v>
      </c>
      <c r="D16" s="293">
        <v>2121.14</v>
      </c>
      <c r="E16" s="297">
        <f t="shared" ref="E16:E17" si="0">D16*20/100</f>
        <v>424.22799999999995</v>
      </c>
      <c r="F16" s="293">
        <f t="shared" ref="F16:F17" si="1">D16+E16</f>
        <v>2545.3679999999999</v>
      </c>
      <c r="G16" s="298"/>
      <c r="I16" s="298"/>
    </row>
    <row r="17" spans="1:9">
      <c r="A17" s="294"/>
      <c r="B17" s="299" t="s">
        <v>53</v>
      </c>
      <c r="C17" s="296" t="s">
        <v>50</v>
      </c>
      <c r="D17" s="293">
        <v>2347.17</v>
      </c>
      <c r="E17" s="297">
        <f t="shared" si="0"/>
        <v>469.43400000000003</v>
      </c>
      <c r="F17" s="293">
        <f t="shared" si="1"/>
        <v>2816.6040000000003</v>
      </c>
      <c r="G17" s="298"/>
      <c r="I17" s="298"/>
    </row>
    <row r="18" spans="1:9">
      <c r="A18" s="67">
        <v>2</v>
      </c>
      <c r="B18" s="65" t="s">
        <v>99</v>
      </c>
      <c r="C18" s="27"/>
      <c r="D18" s="114"/>
      <c r="E18" s="300"/>
      <c r="F18" s="287"/>
      <c r="G18" s="298"/>
      <c r="I18" s="298"/>
    </row>
    <row r="19" spans="1:9">
      <c r="A19" s="67"/>
      <c r="B19" s="65" t="s">
        <v>100</v>
      </c>
      <c r="C19" s="27" t="s">
        <v>101</v>
      </c>
      <c r="D19" s="293">
        <v>364.86</v>
      </c>
      <c r="E19" s="297">
        <f>D19*20/100</f>
        <v>72.972000000000008</v>
      </c>
      <c r="F19" s="293">
        <f>D19+E19</f>
        <v>437.83199999999999</v>
      </c>
      <c r="G19" s="298"/>
      <c r="I19" s="298"/>
    </row>
    <row r="20" spans="1:9">
      <c r="A20" s="67"/>
      <c r="B20" s="65" t="s">
        <v>102</v>
      </c>
      <c r="C20" s="27" t="s">
        <v>103</v>
      </c>
      <c r="D20" s="114"/>
      <c r="E20" s="300"/>
      <c r="F20" s="287"/>
      <c r="G20" s="298"/>
      <c r="I20" s="298"/>
    </row>
    <row r="21" spans="1:9">
      <c r="A21" s="67"/>
      <c r="B21" s="65"/>
      <c r="C21" s="27" t="s">
        <v>104</v>
      </c>
      <c r="D21" s="114"/>
      <c r="E21" s="300"/>
      <c r="F21" s="287"/>
      <c r="G21" s="298"/>
      <c r="I21" s="298"/>
    </row>
    <row r="22" spans="1:9">
      <c r="A22" s="67"/>
      <c r="B22" s="65"/>
      <c r="C22" s="27" t="s">
        <v>101</v>
      </c>
      <c r="D22" s="293">
        <v>145.97</v>
      </c>
      <c r="E22" s="297">
        <f t="shared" ref="E22:E23" si="2">D22*20/100</f>
        <v>29.194000000000003</v>
      </c>
      <c r="F22" s="293">
        <f t="shared" ref="F22:F23" si="3">D22+E22</f>
        <v>175.16399999999999</v>
      </c>
      <c r="G22" s="298"/>
      <c r="I22" s="298"/>
    </row>
    <row r="23" spans="1:9">
      <c r="A23" s="67">
        <v>3</v>
      </c>
      <c r="B23" s="68" t="s">
        <v>480</v>
      </c>
      <c r="C23" s="69" t="s">
        <v>101</v>
      </c>
      <c r="D23" s="293">
        <v>14322.64</v>
      </c>
      <c r="E23" s="297">
        <f t="shared" si="2"/>
        <v>2864.5279999999998</v>
      </c>
      <c r="F23" s="293">
        <f t="shared" si="3"/>
        <v>17187.167999999998</v>
      </c>
      <c r="G23" s="298"/>
      <c r="I23" s="298"/>
    </row>
    <row r="24" spans="1:9">
      <c r="A24" s="67">
        <v>4</v>
      </c>
      <c r="B24" s="68" t="s">
        <v>105</v>
      </c>
      <c r="C24" s="69"/>
      <c r="D24" s="293"/>
      <c r="E24" s="297"/>
      <c r="F24" s="287"/>
      <c r="G24" s="298"/>
      <c r="I24" s="298"/>
    </row>
    <row r="25" spans="1:9">
      <c r="A25" s="67"/>
      <c r="B25" s="68" t="s">
        <v>106</v>
      </c>
      <c r="C25" s="69"/>
      <c r="D25" s="293"/>
      <c r="E25" s="297"/>
      <c r="F25" s="287"/>
      <c r="G25" s="298"/>
      <c r="I25" s="298"/>
    </row>
    <row r="26" spans="1:9">
      <c r="A26" s="289"/>
      <c r="B26" s="32" t="s">
        <v>481</v>
      </c>
      <c r="C26" s="301" t="s">
        <v>101</v>
      </c>
      <c r="D26" s="293">
        <v>10979.7</v>
      </c>
      <c r="E26" s="297">
        <f t="shared" ref="E26:E27" si="4">D26*20/100</f>
        <v>2195.94</v>
      </c>
      <c r="F26" s="293">
        <f t="shared" ref="F26:F27" si="5">D26+E26</f>
        <v>13175.640000000001</v>
      </c>
      <c r="G26" s="298"/>
      <c r="I26" s="298"/>
    </row>
    <row r="27" spans="1:9">
      <c r="A27" s="289"/>
      <c r="B27" s="302" t="s">
        <v>112</v>
      </c>
      <c r="C27" s="301" t="s">
        <v>101</v>
      </c>
      <c r="D27" s="293">
        <v>13910.46</v>
      </c>
      <c r="E27" s="297">
        <f t="shared" si="4"/>
        <v>2782.0919999999996</v>
      </c>
      <c r="F27" s="293">
        <f t="shared" si="5"/>
        <v>16692.552</v>
      </c>
      <c r="G27" s="298"/>
      <c r="I27" s="298"/>
    </row>
    <row r="28" spans="1:9">
      <c r="A28" s="289">
        <v>5</v>
      </c>
      <c r="B28" s="117" t="s">
        <v>482</v>
      </c>
      <c r="C28" s="301"/>
      <c r="D28" s="293"/>
      <c r="E28" s="297"/>
      <c r="F28" s="287"/>
      <c r="G28" s="298"/>
      <c r="I28" s="298"/>
    </row>
    <row r="29" spans="1:9">
      <c r="A29" s="289"/>
      <c r="B29" s="117" t="s">
        <v>483</v>
      </c>
      <c r="C29" s="301"/>
      <c r="D29" s="293"/>
      <c r="E29" s="297"/>
      <c r="F29" s="287"/>
      <c r="G29" s="298"/>
      <c r="I29" s="298"/>
    </row>
    <row r="30" spans="1:9">
      <c r="A30" s="289"/>
      <c r="B30" s="302" t="s">
        <v>64</v>
      </c>
      <c r="C30" s="301" t="s">
        <v>213</v>
      </c>
      <c r="D30" s="293">
        <v>92362.02</v>
      </c>
      <c r="E30" s="297">
        <f t="shared" ref="E30:E32" si="6">D30*20/100</f>
        <v>18472.404000000002</v>
      </c>
      <c r="F30" s="293">
        <f t="shared" ref="F30:F32" si="7">D30+E30</f>
        <v>110834.424</v>
      </c>
      <c r="G30" s="298"/>
      <c r="I30" s="298"/>
    </row>
    <row r="31" spans="1:9">
      <c r="A31" s="289"/>
      <c r="B31" s="302" t="s">
        <v>484</v>
      </c>
      <c r="C31" s="301" t="s">
        <v>213</v>
      </c>
      <c r="D31" s="293">
        <v>94850</v>
      </c>
      <c r="E31" s="297">
        <f t="shared" si="6"/>
        <v>18970</v>
      </c>
      <c r="F31" s="293">
        <f t="shared" si="7"/>
        <v>113820</v>
      </c>
      <c r="G31" s="298"/>
      <c r="I31" s="298"/>
    </row>
    <row r="32" spans="1:9">
      <c r="A32" s="289"/>
      <c r="B32" s="32" t="s">
        <v>193</v>
      </c>
      <c r="C32" s="301" t="s">
        <v>213</v>
      </c>
      <c r="D32" s="293">
        <v>97901.37</v>
      </c>
      <c r="E32" s="297">
        <f t="shared" si="6"/>
        <v>19580.273999999998</v>
      </c>
      <c r="F32" s="293">
        <f t="shared" si="7"/>
        <v>117481.644</v>
      </c>
      <c r="G32" s="298"/>
      <c r="I32" s="298"/>
    </row>
    <row r="33" spans="1:9">
      <c r="A33" s="294">
        <v>6</v>
      </c>
      <c r="B33" s="303" t="s">
        <v>485</v>
      </c>
      <c r="C33" s="69"/>
      <c r="D33" s="293"/>
      <c r="E33" s="297"/>
      <c r="F33" s="287"/>
      <c r="G33" s="298"/>
      <c r="I33" s="298"/>
    </row>
    <row r="34" spans="1:9">
      <c r="A34" s="294"/>
      <c r="B34" s="303" t="s">
        <v>165</v>
      </c>
      <c r="C34" s="69"/>
      <c r="D34" s="293"/>
      <c r="E34" s="297"/>
      <c r="F34" s="287"/>
      <c r="G34" s="298"/>
      <c r="I34" s="298"/>
    </row>
    <row r="35" spans="1:9">
      <c r="A35" s="294"/>
      <c r="B35" s="303" t="s">
        <v>486</v>
      </c>
      <c r="C35" s="69"/>
      <c r="D35" s="293"/>
      <c r="E35" s="297"/>
      <c r="F35" s="287"/>
      <c r="G35" s="298"/>
      <c r="I35" s="298"/>
    </row>
    <row r="36" spans="1:9">
      <c r="A36" s="294"/>
      <c r="B36" s="299" t="s">
        <v>167</v>
      </c>
      <c r="C36" s="69" t="s">
        <v>150</v>
      </c>
      <c r="D36" s="293">
        <v>539.96</v>
      </c>
      <c r="E36" s="297">
        <f t="shared" ref="E36:E37" si="8">D36*20/100</f>
        <v>107.992</v>
      </c>
      <c r="F36" s="293">
        <f t="shared" ref="F36:F37" si="9">D36+E36</f>
        <v>647.952</v>
      </c>
      <c r="G36" s="298"/>
      <c r="I36" s="298"/>
    </row>
    <row r="37" spans="1:9">
      <c r="A37" s="294"/>
      <c r="B37" s="299" t="s">
        <v>53</v>
      </c>
      <c r="C37" s="69" t="s">
        <v>150</v>
      </c>
      <c r="D37" s="293">
        <v>939.32</v>
      </c>
      <c r="E37" s="297">
        <f t="shared" si="8"/>
        <v>187.864</v>
      </c>
      <c r="F37" s="293">
        <f t="shared" si="9"/>
        <v>1127.184</v>
      </c>
      <c r="G37" s="298"/>
      <c r="I37" s="298"/>
    </row>
    <row r="38" spans="1:9">
      <c r="A38" s="294">
        <v>7</v>
      </c>
      <c r="B38" s="295" t="s">
        <v>487</v>
      </c>
      <c r="C38" s="69"/>
      <c r="D38" s="293"/>
      <c r="E38" s="297"/>
      <c r="F38" s="287"/>
      <c r="G38" s="298"/>
      <c r="I38" s="298"/>
    </row>
    <row r="39" spans="1:9">
      <c r="A39" s="289"/>
      <c r="B39" s="304" t="s">
        <v>444</v>
      </c>
      <c r="C39" s="69" t="s">
        <v>150</v>
      </c>
      <c r="D39" s="293">
        <v>734.39</v>
      </c>
      <c r="E39" s="297">
        <f>D39*20/100</f>
        <v>146.87799999999999</v>
      </c>
      <c r="F39" s="293">
        <f>D39+E39</f>
        <v>881.26800000000003</v>
      </c>
      <c r="G39" s="298"/>
      <c r="I39" s="298"/>
    </row>
    <row r="40" spans="1:9">
      <c r="A40" s="289">
        <v>8</v>
      </c>
      <c r="B40" s="30" t="s">
        <v>249</v>
      </c>
      <c r="C40" s="27"/>
      <c r="D40" s="293"/>
      <c r="E40" s="297"/>
      <c r="F40" s="287"/>
      <c r="G40" s="298"/>
      <c r="I40" s="298"/>
    </row>
    <row r="41" spans="1:9">
      <c r="A41" s="289"/>
      <c r="B41" s="30" t="s">
        <v>250</v>
      </c>
      <c r="C41" s="27" t="s">
        <v>150</v>
      </c>
      <c r="D41" s="293">
        <v>113.64</v>
      </c>
      <c r="E41" s="297">
        <f>D41*20/100</f>
        <v>22.728000000000002</v>
      </c>
      <c r="F41" s="293">
        <f>D41+E41</f>
        <v>136.36799999999999</v>
      </c>
      <c r="G41" s="298"/>
      <c r="I41" s="298"/>
    </row>
    <row r="42" spans="1:9">
      <c r="A42" s="294">
        <v>9</v>
      </c>
      <c r="B42" s="303" t="s">
        <v>488</v>
      </c>
      <c r="C42" s="69"/>
      <c r="D42" s="293"/>
      <c r="E42" s="297"/>
      <c r="F42" s="287"/>
      <c r="G42" s="298"/>
      <c r="I42" s="298"/>
    </row>
    <row r="43" spans="1:9">
      <c r="A43" s="294"/>
      <c r="B43" s="299" t="s">
        <v>489</v>
      </c>
      <c r="C43" s="69" t="s">
        <v>150</v>
      </c>
      <c r="D43" s="293">
        <v>4846.42</v>
      </c>
      <c r="E43" s="297">
        <f t="shared" ref="E43:E46" si="10">D43*20/100</f>
        <v>969.28399999999999</v>
      </c>
      <c r="F43" s="293">
        <f t="shared" ref="F43:F46" si="11">D43+E43</f>
        <v>5815.7039999999997</v>
      </c>
      <c r="G43" s="298"/>
      <c r="I43" s="298"/>
    </row>
    <row r="44" spans="1:9">
      <c r="A44" s="294"/>
      <c r="B44" s="299" t="s">
        <v>490</v>
      </c>
      <c r="C44" s="69" t="s">
        <v>150</v>
      </c>
      <c r="D44" s="293">
        <v>7412.97</v>
      </c>
      <c r="E44" s="297">
        <f t="shared" si="10"/>
        <v>1482.5940000000001</v>
      </c>
      <c r="F44" s="293">
        <f t="shared" si="11"/>
        <v>8895.5640000000003</v>
      </c>
      <c r="G44" s="298"/>
      <c r="I44" s="298"/>
    </row>
    <row r="45" spans="1:9">
      <c r="A45" s="294"/>
      <c r="B45" s="299" t="s">
        <v>491</v>
      </c>
      <c r="C45" s="69" t="s">
        <v>150</v>
      </c>
      <c r="D45" s="293">
        <v>10160.33</v>
      </c>
      <c r="E45" s="297">
        <f t="shared" si="10"/>
        <v>2032.066</v>
      </c>
      <c r="F45" s="293">
        <f t="shared" si="11"/>
        <v>12192.396000000001</v>
      </c>
      <c r="G45" s="298"/>
      <c r="I45" s="298"/>
    </row>
    <row r="46" spans="1:9">
      <c r="A46" s="294"/>
      <c r="B46" s="299" t="s">
        <v>492</v>
      </c>
      <c r="C46" s="69" t="s">
        <v>150</v>
      </c>
      <c r="D46" s="293">
        <v>12801.82</v>
      </c>
      <c r="E46" s="297">
        <f t="shared" si="10"/>
        <v>2560.364</v>
      </c>
      <c r="F46" s="293">
        <f t="shared" si="11"/>
        <v>15362.183999999999</v>
      </c>
      <c r="G46" s="298"/>
      <c r="I46" s="298"/>
    </row>
    <row r="47" spans="1:9">
      <c r="A47" s="294">
        <v>10</v>
      </c>
      <c r="B47" s="303" t="s">
        <v>493</v>
      </c>
      <c r="C47" s="69"/>
      <c r="D47" s="293"/>
      <c r="E47" s="297"/>
      <c r="F47" s="287"/>
      <c r="G47" s="298"/>
      <c r="I47" s="298"/>
    </row>
    <row r="48" spans="1:9">
      <c r="A48" s="294"/>
      <c r="B48" s="303" t="s">
        <v>494</v>
      </c>
      <c r="C48" s="69" t="s">
        <v>150</v>
      </c>
      <c r="D48" s="293">
        <v>309.47000000000003</v>
      </c>
      <c r="E48" s="297">
        <f t="shared" ref="E48:E49" si="12">D48*20/100</f>
        <v>61.894000000000005</v>
      </c>
      <c r="F48" s="293">
        <f t="shared" ref="F48:F49" si="13">D48+E48</f>
        <v>371.36400000000003</v>
      </c>
      <c r="G48" s="298"/>
      <c r="I48" s="298"/>
    </row>
    <row r="49" spans="1:9">
      <c r="A49" s="294"/>
      <c r="B49" s="303" t="s">
        <v>495</v>
      </c>
      <c r="C49" s="69" t="s">
        <v>150</v>
      </c>
      <c r="D49" s="293">
        <v>397.25</v>
      </c>
      <c r="E49" s="297">
        <f t="shared" si="12"/>
        <v>79.45</v>
      </c>
      <c r="F49" s="293">
        <f t="shared" si="13"/>
        <v>476.7</v>
      </c>
      <c r="G49" s="298"/>
      <c r="I49" s="298"/>
    </row>
    <row r="50" spans="1:9">
      <c r="A50" s="67">
        <v>11</v>
      </c>
      <c r="B50" s="71" t="s">
        <v>496</v>
      </c>
      <c r="C50" s="69"/>
      <c r="D50" s="293"/>
      <c r="E50" s="297"/>
      <c r="F50" s="287"/>
      <c r="G50" s="298"/>
      <c r="I50" s="298"/>
    </row>
    <row r="51" spans="1:9">
      <c r="A51" s="67"/>
      <c r="B51" s="71" t="s">
        <v>497</v>
      </c>
      <c r="C51" s="69" t="s">
        <v>150</v>
      </c>
      <c r="D51" s="293">
        <v>1374.37</v>
      </c>
      <c r="E51" s="297">
        <f t="shared" ref="E51:E52" si="14">D51*20/100</f>
        <v>274.87399999999997</v>
      </c>
      <c r="F51" s="293">
        <f t="shared" ref="F51:F52" si="15">D51+E51</f>
        <v>1649.2439999999999</v>
      </c>
      <c r="G51" s="298"/>
      <c r="I51" s="298"/>
    </row>
    <row r="52" spans="1:9">
      <c r="A52" s="67"/>
      <c r="B52" s="71" t="s">
        <v>498</v>
      </c>
      <c r="C52" s="69" t="s">
        <v>150</v>
      </c>
      <c r="D52" s="293">
        <v>2219.79</v>
      </c>
      <c r="E52" s="297">
        <f t="shared" si="14"/>
        <v>443.95800000000003</v>
      </c>
      <c r="F52" s="293">
        <f t="shared" si="15"/>
        <v>2663.748</v>
      </c>
      <c r="G52" s="298"/>
      <c r="I52" s="298"/>
    </row>
    <row r="53" spans="1:9">
      <c r="A53" s="289">
        <v>12</v>
      </c>
      <c r="B53" s="305" t="s">
        <v>499</v>
      </c>
      <c r="C53" s="69"/>
      <c r="D53" s="293"/>
      <c r="E53" s="297"/>
      <c r="F53" s="287"/>
      <c r="G53" s="298"/>
      <c r="I53" s="298"/>
    </row>
    <row r="54" spans="1:9">
      <c r="A54" s="289"/>
      <c r="B54" s="30" t="s">
        <v>500</v>
      </c>
      <c r="C54" s="69" t="s">
        <v>174</v>
      </c>
      <c r="D54" s="293">
        <v>14612.93</v>
      </c>
      <c r="E54" s="297">
        <f t="shared" ref="E54:E55" si="16">D54*20/100</f>
        <v>2922.5859999999998</v>
      </c>
      <c r="F54" s="293">
        <f t="shared" ref="F54:F55" si="17">D54+E54</f>
        <v>17535.516</v>
      </c>
      <c r="G54" s="298"/>
      <c r="I54" s="298"/>
    </row>
    <row r="55" spans="1:9">
      <c r="A55" s="289"/>
      <c r="B55" s="305" t="s">
        <v>501</v>
      </c>
      <c r="C55" s="69" t="s">
        <v>174</v>
      </c>
      <c r="D55" s="293">
        <v>94367.66</v>
      </c>
      <c r="E55" s="297">
        <f t="shared" si="16"/>
        <v>18873.532000000003</v>
      </c>
      <c r="F55" s="293">
        <f t="shared" si="17"/>
        <v>113241.19200000001</v>
      </c>
      <c r="G55" s="298"/>
      <c r="I55" s="298"/>
    </row>
    <row r="56" spans="1:9">
      <c r="A56" s="67">
        <v>13</v>
      </c>
      <c r="B56" s="71" t="s">
        <v>198</v>
      </c>
      <c r="C56" s="69"/>
      <c r="D56" s="293"/>
      <c r="E56" s="297"/>
      <c r="F56" s="287"/>
      <c r="G56" s="298"/>
      <c r="I56" s="298"/>
    </row>
    <row r="57" spans="1:9">
      <c r="A57" s="67"/>
      <c r="B57" s="71" t="s">
        <v>63</v>
      </c>
      <c r="C57" s="69" t="s">
        <v>199</v>
      </c>
      <c r="D57" s="293">
        <v>245.03</v>
      </c>
      <c r="E57" s="297">
        <f t="shared" ref="E57:E59" si="18">D57*20/100</f>
        <v>49.006</v>
      </c>
      <c r="F57" s="293">
        <f t="shared" ref="F57:F59" si="19">D57+E57</f>
        <v>294.036</v>
      </c>
      <c r="G57" s="298"/>
      <c r="I57" s="298"/>
    </row>
    <row r="58" spans="1:9">
      <c r="A58" s="67"/>
      <c r="B58" s="72" t="s">
        <v>502</v>
      </c>
      <c r="C58" s="69" t="s">
        <v>199</v>
      </c>
      <c r="D58" s="293">
        <v>376.45</v>
      </c>
      <c r="E58" s="297">
        <f t="shared" si="18"/>
        <v>75.290000000000006</v>
      </c>
      <c r="F58" s="293">
        <f t="shared" si="19"/>
        <v>451.74</v>
      </c>
      <c r="G58" s="298"/>
      <c r="I58" s="298"/>
    </row>
    <row r="59" spans="1:9">
      <c r="A59" s="67">
        <v>14</v>
      </c>
      <c r="B59" s="71" t="s">
        <v>503</v>
      </c>
      <c r="C59" s="69" t="s">
        <v>504</v>
      </c>
      <c r="D59" s="293">
        <v>30329.13</v>
      </c>
      <c r="E59" s="297">
        <f t="shared" si="18"/>
        <v>6065.826</v>
      </c>
      <c r="F59" s="293">
        <f t="shared" si="19"/>
        <v>36394.955999999998</v>
      </c>
      <c r="G59" s="298"/>
      <c r="I59" s="298"/>
    </row>
    <row r="60" spans="1:9">
      <c r="A60" s="67">
        <v>15</v>
      </c>
      <c r="B60" s="71" t="s">
        <v>505</v>
      </c>
      <c r="C60" s="69"/>
      <c r="D60" s="293"/>
      <c r="E60" s="297"/>
      <c r="F60" s="287"/>
      <c r="G60" s="298"/>
      <c r="I60" s="298"/>
    </row>
    <row r="61" spans="1:9">
      <c r="A61" s="67"/>
      <c r="B61" s="71" t="s">
        <v>506</v>
      </c>
      <c r="C61" s="69" t="s">
        <v>150</v>
      </c>
      <c r="D61" s="293">
        <v>1586.69</v>
      </c>
      <c r="E61" s="297">
        <f t="shared" ref="E61:E63" si="20">D61*20/100</f>
        <v>317.33800000000002</v>
      </c>
      <c r="F61" s="293">
        <f t="shared" ref="F61:F63" si="21">D61+E61</f>
        <v>1904.028</v>
      </c>
      <c r="G61" s="298"/>
      <c r="I61" s="298"/>
    </row>
    <row r="62" spans="1:9">
      <c r="A62" s="67"/>
      <c r="B62" s="71" t="s">
        <v>507</v>
      </c>
      <c r="C62" s="69" t="s">
        <v>150</v>
      </c>
      <c r="D62" s="293">
        <v>2818.99</v>
      </c>
      <c r="E62" s="297">
        <f t="shared" si="20"/>
        <v>563.798</v>
      </c>
      <c r="F62" s="293">
        <f t="shared" si="21"/>
        <v>3382.7879999999996</v>
      </c>
      <c r="G62" s="298"/>
      <c r="I62" s="298"/>
    </row>
    <row r="63" spans="1:9">
      <c r="A63" s="67">
        <v>16</v>
      </c>
      <c r="B63" s="68" t="s">
        <v>508</v>
      </c>
      <c r="C63" s="69" t="s">
        <v>150</v>
      </c>
      <c r="D63" s="293">
        <v>1117.8900000000001</v>
      </c>
      <c r="E63" s="297">
        <f t="shared" si="20"/>
        <v>223.57800000000003</v>
      </c>
      <c r="F63" s="293">
        <f t="shared" si="21"/>
        <v>1341.4680000000001</v>
      </c>
      <c r="G63" s="298"/>
      <c r="I63" s="298"/>
    </row>
    <row r="64" spans="1:9">
      <c r="A64" s="67">
        <v>17</v>
      </c>
      <c r="B64" s="71" t="s">
        <v>447</v>
      </c>
      <c r="C64" s="69"/>
      <c r="D64" s="293"/>
      <c r="E64" s="297"/>
      <c r="F64" s="287"/>
      <c r="G64" s="298"/>
      <c r="I64" s="298"/>
    </row>
    <row r="65" spans="1:9">
      <c r="A65" s="67"/>
      <c r="B65" s="71" t="s">
        <v>509</v>
      </c>
      <c r="C65" s="69" t="s">
        <v>510</v>
      </c>
      <c r="D65" s="293">
        <v>74641.63</v>
      </c>
      <c r="E65" s="297">
        <f>D65*20/100</f>
        <v>14928.326000000001</v>
      </c>
      <c r="F65" s="293">
        <f>D65+E65</f>
        <v>89569.956000000006</v>
      </c>
      <c r="G65" s="298"/>
      <c r="I65" s="298"/>
    </row>
    <row r="66" spans="1:9">
      <c r="A66" s="67">
        <v>18</v>
      </c>
      <c r="B66" s="71" t="s">
        <v>461</v>
      </c>
      <c r="C66" s="69"/>
      <c r="D66" s="293"/>
      <c r="E66" s="297"/>
      <c r="F66" s="287"/>
      <c r="G66" s="298"/>
      <c r="I66" s="298"/>
    </row>
    <row r="67" spans="1:9">
      <c r="A67" s="67"/>
      <c r="B67" s="71" t="s">
        <v>462</v>
      </c>
      <c r="C67" s="69" t="s">
        <v>510</v>
      </c>
      <c r="D67" s="293">
        <v>21664.880000000001</v>
      </c>
      <c r="E67" s="297">
        <f>D67*20/100</f>
        <v>4332.9760000000006</v>
      </c>
      <c r="F67" s="293">
        <f>D67+E67</f>
        <v>25997.856</v>
      </c>
      <c r="G67" s="298"/>
      <c r="I67" s="298"/>
    </row>
    <row r="68" spans="1:9">
      <c r="A68" s="67">
        <v>19</v>
      </c>
      <c r="B68" s="68" t="s">
        <v>511</v>
      </c>
      <c r="C68" s="69"/>
      <c r="D68" s="293"/>
      <c r="E68" s="297"/>
      <c r="F68" s="287"/>
      <c r="G68" s="298"/>
      <c r="I68" s="298"/>
    </row>
    <row r="69" spans="1:9">
      <c r="A69" s="67"/>
      <c r="B69" s="71" t="s">
        <v>512</v>
      </c>
      <c r="C69" s="69" t="s">
        <v>174</v>
      </c>
      <c r="D69" s="293">
        <v>22566.53</v>
      </c>
      <c r="E69" s="297">
        <f t="shared" ref="E69:E71" si="22">D69*20/100</f>
        <v>4513.3059999999996</v>
      </c>
      <c r="F69" s="293">
        <f t="shared" ref="F69:F71" si="23">D69+E69</f>
        <v>27079.835999999999</v>
      </c>
      <c r="G69" s="298"/>
      <c r="I69" s="298"/>
    </row>
    <row r="70" spans="1:9">
      <c r="A70" s="67">
        <v>20</v>
      </c>
      <c r="B70" s="71" t="s">
        <v>513</v>
      </c>
      <c r="C70" s="69" t="s">
        <v>174</v>
      </c>
      <c r="D70" s="293">
        <v>8322.7000000000007</v>
      </c>
      <c r="E70" s="297">
        <f t="shared" si="22"/>
        <v>1664.54</v>
      </c>
      <c r="F70" s="293">
        <f t="shared" si="23"/>
        <v>9987.2400000000016</v>
      </c>
      <c r="G70" s="298"/>
      <c r="I70" s="298"/>
    </row>
    <row r="71" spans="1:9">
      <c r="A71" s="67">
        <v>21</v>
      </c>
      <c r="B71" s="71" t="s">
        <v>514</v>
      </c>
      <c r="C71" s="69" t="s">
        <v>241</v>
      </c>
      <c r="D71" s="293">
        <v>1199.29</v>
      </c>
      <c r="E71" s="297">
        <f t="shared" si="22"/>
        <v>239.858</v>
      </c>
      <c r="F71" s="293">
        <f t="shared" si="23"/>
        <v>1439.1479999999999</v>
      </c>
      <c r="G71" s="298"/>
      <c r="I71" s="298"/>
    </row>
    <row r="72" spans="1:9">
      <c r="A72" s="67">
        <v>22</v>
      </c>
      <c r="B72" s="71" t="s">
        <v>515</v>
      </c>
      <c r="C72" s="69"/>
      <c r="D72" s="293"/>
      <c r="E72" s="297"/>
      <c r="F72" s="287"/>
      <c r="G72" s="298"/>
      <c r="I72" s="298"/>
    </row>
    <row r="73" spans="1:9">
      <c r="A73" s="67"/>
      <c r="B73" s="71" t="s">
        <v>516</v>
      </c>
      <c r="C73" s="69" t="s">
        <v>241</v>
      </c>
      <c r="D73" s="293">
        <v>895.64</v>
      </c>
      <c r="E73" s="297">
        <f>D73*20/100</f>
        <v>179.12799999999999</v>
      </c>
      <c r="F73" s="293">
        <f>D73+E73</f>
        <v>1074.768</v>
      </c>
      <c r="G73" s="298"/>
      <c r="I73" s="298"/>
    </row>
    <row r="74" spans="1:9">
      <c r="A74" s="67">
        <v>23</v>
      </c>
      <c r="B74" s="71" t="s">
        <v>230</v>
      </c>
      <c r="C74" s="69"/>
      <c r="D74" s="293"/>
      <c r="E74" s="297"/>
      <c r="F74" s="287"/>
      <c r="G74" s="298"/>
      <c r="I74" s="298"/>
    </row>
    <row r="75" spans="1:9">
      <c r="A75" s="67"/>
      <c r="B75" s="71" t="s">
        <v>231</v>
      </c>
      <c r="C75" s="69" t="s">
        <v>148</v>
      </c>
      <c r="D75" s="293">
        <v>18072.419999999998</v>
      </c>
      <c r="E75" s="297">
        <f t="shared" ref="E75:E78" si="24">D75*20/100</f>
        <v>3614.4839999999995</v>
      </c>
      <c r="F75" s="293">
        <f t="shared" ref="F75:F78" si="25">D75+E75</f>
        <v>21686.903999999999</v>
      </c>
      <c r="G75" s="298"/>
      <c r="I75" s="298"/>
    </row>
    <row r="76" spans="1:9">
      <c r="A76" s="67"/>
      <c r="B76" s="71" t="s">
        <v>232</v>
      </c>
      <c r="C76" s="69" t="s">
        <v>148</v>
      </c>
      <c r="D76" s="293">
        <v>26594.68</v>
      </c>
      <c r="E76" s="297">
        <f t="shared" si="24"/>
        <v>5318.9359999999997</v>
      </c>
      <c r="F76" s="293">
        <f t="shared" si="25"/>
        <v>31913.616000000002</v>
      </c>
      <c r="G76" s="298"/>
      <c r="I76" s="298"/>
    </row>
    <row r="77" spans="1:9">
      <c r="A77" s="67"/>
      <c r="B77" s="71" t="s">
        <v>233</v>
      </c>
      <c r="C77" s="69" t="s">
        <v>148</v>
      </c>
      <c r="D77" s="293">
        <v>34533.01</v>
      </c>
      <c r="E77" s="297">
        <f t="shared" si="24"/>
        <v>6906.6020000000008</v>
      </c>
      <c r="F77" s="293">
        <f t="shared" si="25"/>
        <v>41439.612000000001</v>
      </c>
      <c r="G77" s="298"/>
      <c r="I77" s="298"/>
    </row>
    <row r="78" spans="1:9">
      <c r="A78" s="289"/>
      <c r="B78" s="72" t="s">
        <v>234</v>
      </c>
      <c r="C78" s="69" t="s">
        <v>148</v>
      </c>
      <c r="D78" s="293">
        <v>40639.78</v>
      </c>
      <c r="E78" s="297">
        <f t="shared" si="24"/>
        <v>8127.9560000000001</v>
      </c>
      <c r="F78" s="293">
        <f t="shared" si="25"/>
        <v>48767.735999999997</v>
      </c>
      <c r="G78" s="298"/>
      <c r="I78" s="298"/>
    </row>
    <row r="79" spans="1:9">
      <c r="A79" s="289">
        <v>24</v>
      </c>
      <c r="B79" s="306" t="s">
        <v>517</v>
      </c>
      <c r="C79" s="69"/>
      <c r="D79" s="293"/>
      <c r="E79" s="297"/>
      <c r="F79" s="287"/>
      <c r="G79" s="298"/>
      <c r="I79" s="298"/>
    </row>
    <row r="80" spans="1:9">
      <c r="A80" s="289"/>
      <c r="B80" s="306" t="s">
        <v>518</v>
      </c>
      <c r="C80" s="69"/>
      <c r="D80" s="293"/>
      <c r="E80" s="297"/>
      <c r="F80" s="287"/>
      <c r="G80" s="298"/>
      <c r="I80" s="298"/>
    </row>
    <row r="81" spans="1:9">
      <c r="A81" s="289"/>
      <c r="B81" s="302" t="s">
        <v>64</v>
      </c>
      <c r="C81" s="301" t="s">
        <v>213</v>
      </c>
      <c r="D81" s="293">
        <v>113466.15</v>
      </c>
      <c r="E81" s="297">
        <f t="shared" ref="E81:E83" si="26">D81*20/100</f>
        <v>22693.23</v>
      </c>
      <c r="F81" s="293">
        <f t="shared" ref="F81:F83" si="27">D81+E81</f>
        <v>136159.38</v>
      </c>
      <c r="G81" s="298"/>
      <c r="I81" s="298"/>
    </row>
    <row r="82" spans="1:9">
      <c r="A82" s="32"/>
      <c r="B82" s="302" t="s">
        <v>484</v>
      </c>
      <c r="C82" s="301" t="s">
        <v>213</v>
      </c>
      <c r="D82" s="293">
        <v>115991.86</v>
      </c>
      <c r="E82" s="297">
        <f t="shared" si="26"/>
        <v>23198.372000000003</v>
      </c>
      <c r="F82" s="293">
        <f t="shared" si="27"/>
        <v>139190.23200000002</v>
      </c>
      <c r="G82" s="298"/>
      <c r="I82" s="298"/>
    </row>
    <row r="83" spans="1:9" ht="13.8" thickBot="1">
      <c r="A83" s="307"/>
      <c r="B83" s="34" t="s">
        <v>193</v>
      </c>
      <c r="C83" s="308" t="s">
        <v>213</v>
      </c>
      <c r="D83" s="309">
        <v>119089.41</v>
      </c>
      <c r="E83" s="309">
        <f t="shared" si="26"/>
        <v>23817.882000000001</v>
      </c>
      <c r="F83" s="309">
        <f t="shared" si="27"/>
        <v>142907.29200000002</v>
      </c>
      <c r="G83" s="298"/>
      <c r="I83" s="298"/>
    </row>
    <row r="84" spans="1:9">
      <c r="A84" s="310"/>
      <c r="B84" s="194"/>
      <c r="C84" s="311"/>
      <c r="D84" s="312"/>
      <c r="E84" s="312"/>
    </row>
    <row r="85" spans="1:9">
      <c r="A85" s="310"/>
      <c r="B85" s="194"/>
      <c r="C85" s="311"/>
      <c r="D85" s="312"/>
      <c r="E85" s="312"/>
    </row>
  </sheetData>
  <pageMargins left="0.78740157480314965" right="0.19685039370078741" top="0.39370078740157483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B22" sqref="B22:D22"/>
    </sheetView>
  </sheetViews>
  <sheetFormatPr defaultRowHeight="13.2"/>
  <cols>
    <col min="1" max="1" width="6.44140625" customWidth="1"/>
    <col min="2" max="2" width="39.44140625" customWidth="1"/>
    <col min="3" max="3" width="21.6640625" customWidth="1"/>
    <col min="4" max="4" width="13.44140625" style="39" customWidth="1"/>
  </cols>
  <sheetData>
    <row r="1" spans="1:4" ht="15">
      <c r="A1" s="331"/>
      <c r="B1" s="331"/>
      <c r="C1" s="331"/>
      <c r="D1" s="332"/>
    </row>
    <row r="2" spans="1:4" ht="15">
      <c r="A2" s="331"/>
      <c r="B2" s="331"/>
      <c r="C2" s="331"/>
      <c r="D2" s="332"/>
    </row>
    <row r="3" spans="1:4" ht="15">
      <c r="A3" s="331"/>
      <c r="B3" s="331"/>
      <c r="C3" s="331"/>
      <c r="D3" s="332"/>
    </row>
    <row r="4" spans="1:4" ht="15.6">
      <c r="A4" s="331"/>
      <c r="B4" s="386" t="s">
        <v>529</v>
      </c>
      <c r="C4" s="386"/>
      <c r="D4" s="332"/>
    </row>
    <row r="5" spans="1:4" ht="15">
      <c r="A5" s="331"/>
      <c r="B5" s="387" t="s">
        <v>530</v>
      </c>
      <c r="C5" s="387"/>
      <c r="D5" s="387"/>
    </row>
    <row r="6" spans="1:4" ht="15">
      <c r="A6" s="331"/>
      <c r="B6" s="332"/>
      <c r="C6" s="332"/>
      <c r="D6" s="332"/>
    </row>
    <row r="7" spans="1:4" ht="15">
      <c r="A7" s="331"/>
      <c r="B7" s="332"/>
      <c r="C7" s="332"/>
      <c r="D7" s="332"/>
    </row>
    <row r="8" spans="1:4" ht="15">
      <c r="A8" s="331"/>
      <c r="B8" s="331"/>
      <c r="C8" s="331"/>
      <c r="D8"/>
    </row>
    <row r="9" spans="1:4" ht="15">
      <c r="A9" s="333" t="s">
        <v>399</v>
      </c>
      <c r="B9" s="333" t="s">
        <v>531</v>
      </c>
      <c r="C9" s="351" t="s">
        <v>532</v>
      </c>
      <c r="D9"/>
    </row>
    <row r="10" spans="1:4" ht="42.6" customHeight="1">
      <c r="A10" s="334" t="s">
        <v>533</v>
      </c>
      <c r="B10" s="335"/>
      <c r="C10" s="352" t="s">
        <v>534</v>
      </c>
      <c r="D10"/>
    </row>
    <row r="11" spans="1:4" ht="15">
      <c r="A11" s="336"/>
      <c r="B11" s="337"/>
      <c r="C11" s="333"/>
      <c r="D11"/>
    </row>
    <row r="12" spans="1:4" ht="15">
      <c r="A12" s="339">
        <v>1</v>
      </c>
      <c r="B12" s="340" t="s">
        <v>535</v>
      </c>
      <c r="C12" s="353">
        <f>'[2]дод 2 Ф 1без транспорта'!C26</f>
        <v>179.88282576</v>
      </c>
      <c r="D12"/>
    </row>
    <row r="13" spans="1:4" ht="15">
      <c r="A13" s="341">
        <v>2</v>
      </c>
      <c r="B13" s="342" t="s">
        <v>536</v>
      </c>
      <c r="C13" s="334"/>
      <c r="D13"/>
    </row>
    <row r="14" spans="1:4" ht="18" customHeight="1">
      <c r="A14" s="333">
        <v>3</v>
      </c>
      <c r="B14" s="343" t="s">
        <v>537</v>
      </c>
      <c r="C14" s="354"/>
      <c r="D14"/>
    </row>
    <row r="15" spans="1:4" ht="18" customHeight="1">
      <c r="A15" s="334"/>
      <c r="B15" s="344" t="s">
        <v>538</v>
      </c>
      <c r="C15" s="354">
        <f>[2]ф.3!I14</f>
        <v>185.18600000000001</v>
      </c>
      <c r="D15"/>
    </row>
    <row r="16" spans="1:4" ht="15">
      <c r="A16" s="341">
        <v>4</v>
      </c>
      <c r="B16" s="342" t="s">
        <v>539</v>
      </c>
      <c r="C16" s="345">
        <f>C12+C13+C15</f>
        <v>365.06882575999998</v>
      </c>
      <c r="D16"/>
    </row>
    <row r="17" spans="1:4" ht="15">
      <c r="A17" s="341">
        <v>5</v>
      </c>
      <c r="B17" s="342" t="s">
        <v>14</v>
      </c>
      <c r="C17" s="345">
        <f>C16*20/100</f>
        <v>73.013765151999991</v>
      </c>
      <c r="D17"/>
    </row>
    <row r="18" spans="1:4" ht="15">
      <c r="A18" s="341">
        <v>6</v>
      </c>
      <c r="B18" s="342" t="s">
        <v>540</v>
      </c>
      <c r="C18" s="345">
        <f>C16+C17</f>
        <v>438.082590912</v>
      </c>
      <c r="D18"/>
    </row>
    <row r="19" spans="1:4" ht="15">
      <c r="A19" s="346"/>
      <c r="B19" s="347"/>
      <c r="C19" s="348"/>
      <c r="D19" s="346"/>
    </row>
    <row r="20" spans="1:4" ht="45.6" customHeight="1">
      <c r="A20" s="349"/>
      <c r="B20" s="350"/>
      <c r="C20" s="350"/>
      <c r="D20" s="350"/>
    </row>
    <row r="21" spans="1:4" ht="15">
      <c r="A21" s="331"/>
      <c r="B21" s="331"/>
      <c r="C21" s="331"/>
      <c r="D21" s="332"/>
    </row>
    <row r="22" spans="1:4" ht="15">
      <c r="A22" s="331"/>
      <c r="B22" s="331"/>
      <c r="D22" s="331"/>
    </row>
    <row r="23" spans="1:4" ht="15">
      <c r="A23" s="331"/>
      <c r="B23" s="331"/>
      <c r="C23" s="331"/>
      <c r="D23" s="332"/>
    </row>
    <row r="24" spans="1:4" ht="15">
      <c r="A24" s="331"/>
      <c r="B24" s="331"/>
      <c r="C24" s="331"/>
      <c r="D24" s="332"/>
    </row>
  </sheetData>
  <mergeCells count="2">
    <mergeCell ref="B4:C4"/>
    <mergeCell ref="B5:D5"/>
  </mergeCells>
  <pageMargins left="0.39370078740157483" right="0.3937007874015748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B20" sqref="B20:D21"/>
    </sheetView>
  </sheetViews>
  <sheetFormatPr defaultRowHeight="13.2"/>
  <cols>
    <col min="1" max="1" width="4.6640625" customWidth="1"/>
    <col min="2" max="2" width="37.77734375" customWidth="1"/>
    <col min="3" max="3" width="24.6640625" customWidth="1"/>
    <col min="4" max="4" width="15.77734375" style="39" customWidth="1"/>
  </cols>
  <sheetData>
    <row r="1" spans="1:4" ht="15">
      <c r="A1" s="331"/>
      <c r="B1" s="331"/>
      <c r="C1" s="331"/>
      <c r="D1" s="332"/>
    </row>
    <row r="2" spans="1:4" ht="15">
      <c r="A2" s="331"/>
      <c r="B2" s="331"/>
      <c r="C2" s="331"/>
      <c r="D2" s="332"/>
    </row>
    <row r="3" spans="1:4" ht="15.6">
      <c r="A3" s="331"/>
      <c r="B3" s="386" t="s">
        <v>529</v>
      </c>
      <c r="C3" s="386"/>
      <c r="D3" s="332"/>
    </row>
    <row r="4" spans="1:4" ht="15">
      <c r="A4" s="331"/>
      <c r="B4" s="355" t="s">
        <v>541</v>
      </c>
      <c r="C4" s="355"/>
      <c r="D4" s="355"/>
    </row>
    <row r="5" spans="1:4" ht="15">
      <c r="A5" s="331"/>
      <c r="B5" s="387" t="s">
        <v>542</v>
      </c>
      <c r="C5" s="387"/>
      <c r="D5" s="387"/>
    </row>
    <row r="6" spans="1:4" ht="15">
      <c r="A6" s="331"/>
      <c r="B6" s="332"/>
      <c r="C6" s="332"/>
      <c r="D6" s="332"/>
    </row>
    <row r="7" spans="1:4" ht="15">
      <c r="A7" s="331"/>
      <c r="B7" s="332"/>
      <c r="C7" s="332"/>
      <c r="D7" s="332"/>
    </row>
    <row r="8" spans="1:4" ht="15">
      <c r="A8" s="331"/>
      <c r="B8" s="331"/>
      <c r="C8" s="331"/>
      <c r="D8" s="332"/>
    </row>
    <row r="9" spans="1:4" ht="15">
      <c r="A9" s="338" t="s">
        <v>399</v>
      </c>
      <c r="B9" s="333" t="s">
        <v>531</v>
      </c>
      <c r="C9" s="351" t="s">
        <v>532</v>
      </c>
      <c r="D9" s="332"/>
    </row>
    <row r="10" spans="1:4" ht="34.200000000000003" customHeight="1">
      <c r="A10" s="336" t="s">
        <v>533</v>
      </c>
      <c r="B10" s="356"/>
      <c r="C10" s="352" t="s">
        <v>534</v>
      </c>
      <c r="D10" s="332"/>
    </row>
    <row r="11" spans="1:4" ht="15">
      <c r="A11" s="357"/>
      <c r="B11" s="358"/>
      <c r="C11" s="333"/>
      <c r="D11" s="332"/>
    </row>
    <row r="12" spans="1:4" ht="15">
      <c r="A12" s="334">
        <v>1</v>
      </c>
      <c r="B12" s="335" t="s">
        <v>535</v>
      </c>
      <c r="C12" s="353">
        <f>'[3]дод 2 Ф 1.побутові'!D29</f>
        <v>30.514298337599996</v>
      </c>
      <c r="D12" s="332"/>
    </row>
    <row r="13" spans="1:4" ht="15">
      <c r="A13" s="341">
        <v>2</v>
      </c>
      <c r="B13" s="342" t="s">
        <v>543</v>
      </c>
      <c r="C13" s="341">
        <f>'[3]Ф 2'!F13</f>
        <v>1.85</v>
      </c>
      <c r="D13" s="332"/>
    </row>
    <row r="14" spans="1:4" ht="30">
      <c r="A14" s="333">
        <v>3</v>
      </c>
      <c r="B14" s="343" t="s">
        <v>544</v>
      </c>
      <c r="C14" s="354">
        <f>[3]ф.3!I14</f>
        <v>185.18600000000001</v>
      </c>
      <c r="D14" s="332"/>
    </row>
    <row r="15" spans="1:4" ht="15">
      <c r="A15" s="341">
        <v>4</v>
      </c>
      <c r="B15" s="342" t="s">
        <v>539</v>
      </c>
      <c r="C15" s="345">
        <f>C12+C13+C14</f>
        <v>217.5502983376</v>
      </c>
      <c r="D15" s="332"/>
    </row>
    <row r="16" spans="1:4" ht="15">
      <c r="A16" s="341">
        <v>5</v>
      </c>
      <c r="B16" s="342" t="s">
        <v>14</v>
      </c>
      <c r="C16" s="345">
        <f>C15*20/100</f>
        <v>43.510059667519997</v>
      </c>
      <c r="D16" s="332"/>
    </row>
    <row r="17" spans="1:4" ht="15">
      <c r="A17" s="341">
        <v>6</v>
      </c>
      <c r="B17" s="342" t="s">
        <v>540</v>
      </c>
      <c r="C17" s="345">
        <f>C15+C16</f>
        <v>261.06035800512001</v>
      </c>
      <c r="D17" s="332"/>
    </row>
    <row r="18" spans="1:4" ht="15">
      <c r="A18" s="346"/>
      <c r="B18" s="347"/>
      <c r="C18" s="348"/>
      <c r="D18" s="346"/>
    </row>
    <row r="19" spans="1:4" ht="41.4" customHeight="1">
      <c r="A19" s="346"/>
      <c r="B19" s="350"/>
      <c r="C19" s="350"/>
      <c r="D19" s="350"/>
    </row>
    <row r="20" spans="1:4" ht="15">
      <c r="A20" s="331"/>
      <c r="B20" s="331"/>
      <c r="C20" s="331"/>
      <c r="D20" s="332"/>
    </row>
    <row r="21" spans="1:4" ht="15">
      <c r="A21" s="331"/>
      <c r="B21" s="331"/>
      <c r="C21" s="331"/>
      <c r="D21" s="332"/>
    </row>
    <row r="22" spans="1:4" ht="15">
      <c r="A22" s="331"/>
      <c r="B22" s="331"/>
      <c r="C22" s="331"/>
      <c r="D22" s="332"/>
    </row>
    <row r="23" spans="1:4" ht="15">
      <c r="A23" s="331"/>
      <c r="B23" s="331"/>
      <c r="C23" s="331"/>
      <c r="D23" s="332"/>
    </row>
  </sheetData>
  <mergeCells count="2">
    <mergeCell ref="B3:C3"/>
    <mergeCell ref="B5:D5"/>
  </mergeCells>
  <pageMargins left="0.96" right="0.3937007874015748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20" sqref="B20:C20"/>
    </sheetView>
  </sheetViews>
  <sheetFormatPr defaultRowHeight="13.2"/>
  <cols>
    <col min="1" max="1" width="4.6640625" customWidth="1"/>
    <col min="2" max="2" width="37.77734375" customWidth="1"/>
    <col min="3" max="3" width="23.77734375" customWidth="1"/>
    <col min="4" max="4" width="10.5546875" style="39" bestFit="1" customWidth="1"/>
  </cols>
  <sheetData>
    <row r="1" spans="1:4" ht="15">
      <c r="A1" s="331"/>
      <c r="B1" s="331"/>
      <c r="C1" s="331"/>
      <c r="D1" s="332"/>
    </row>
    <row r="2" spans="1:4" ht="15">
      <c r="A2" s="331"/>
      <c r="B2" s="331"/>
      <c r="C2" s="331"/>
      <c r="D2" s="332"/>
    </row>
    <row r="3" spans="1:4" ht="15.6">
      <c r="A3" s="331"/>
      <c r="B3" s="386" t="s">
        <v>529</v>
      </c>
      <c r="C3" s="386"/>
      <c r="D3" s="332"/>
    </row>
    <row r="4" spans="1:4" ht="15">
      <c r="A4" s="355" t="s">
        <v>541</v>
      </c>
      <c r="B4" s="355"/>
      <c r="C4" s="355"/>
      <c r="D4" s="355"/>
    </row>
    <row r="5" spans="1:4" ht="15">
      <c r="A5" s="331"/>
      <c r="B5" s="387" t="s">
        <v>545</v>
      </c>
      <c r="C5" s="387"/>
      <c r="D5" s="387"/>
    </row>
    <row r="6" spans="1:4" ht="15">
      <c r="A6" s="331"/>
      <c r="B6" s="332"/>
      <c r="C6" s="332"/>
      <c r="D6" s="332"/>
    </row>
    <row r="7" spans="1:4" ht="15">
      <c r="A7" s="331"/>
      <c r="B7" s="331"/>
      <c r="C7" s="331"/>
      <c r="D7" s="332"/>
    </row>
    <row r="8" spans="1:4" ht="15">
      <c r="A8" s="333" t="s">
        <v>399</v>
      </c>
      <c r="B8" s="338" t="s">
        <v>531</v>
      </c>
      <c r="C8" s="351" t="s">
        <v>532</v>
      </c>
      <c r="D8" s="332"/>
    </row>
    <row r="9" spans="1:4" ht="38.4" customHeight="1">
      <c r="A9" s="334" t="s">
        <v>533</v>
      </c>
      <c r="B9" s="340"/>
      <c r="C9" s="352" t="s">
        <v>534</v>
      </c>
      <c r="D9" s="332"/>
    </row>
    <row r="10" spans="1:4" ht="15">
      <c r="A10" s="333"/>
      <c r="B10" s="359"/>
      <c r="C10" s="333"/>
      <c r="D10" s="332"/>
    </row>
    <row r="11" spans="1:4" ht="15">
      <c r="A11" s="334">
        <v>1</v>
      </c>
      <c r="B11" s="340" t="s">
        <v>535</v>
      </c>
      <c r="C11" s="353">
        <f>'[3]дод 2 Ф1 проч'!D28</f>
        <v>200.72928585599999</v>
      </c>
      <c r="D11" s="332"/>
    </row>
    <row r="12" spans="1:4" ht="15">
      <c r="A12" s="341">
        <v>2</v>
      </c>
      <c r="B12" s="342" t="s">
        <v>543</v>
      </c>
      <c r="C12" s="334">
        <v>1.85</v>
      </c>
      <c r="D12" s="332"/>
    </row>
    <row r="13" spans="1:4" ht="30">
      <c r="A13" s="333">
        <v>3</v>
      </c>
      <c r="B13" s="343" t="s">
        <v>544</v>
      </c>
      <c r="C13" s="354">
        <f>[3]ф.3!I14</f>
        <v>185.18600000000001</v>
      </c>
      <c r="D13" s="332"/>
    </row>
    <row r="14" spans="1:4" ht="15">
      <c r="A14" s="341">
        <v>4</v>
      </c>
      <c r="B14" s="342" t="s">
        <v>539</v>
      </c>
      <c r="C14" s="345">
        <f>C11+C12+C13</f>
        <v>387.76528585599999</v>
      </c>
      <c r="D14" s="332"/>
    </row>
    <row r="15" spans="1:4" ht="15">
      <c r="A15" s="341">
        <v>5</v>
      </c>
      <c r="B15" s="342" t="s">
        <v>14</v>
      </c>
      <c r="C15" s="345">
        <f>C14*20/100</f>
        <v>77.553057171199995</v>
      </c>
      <c r="D15" s="332"/>
    </row>
    <row r="16" spans="1:4" ht="15">
      <c r="A16" s="341">
        <v>6</v>
      </c>
      <c r="B16" s="342" t="s">
        <v>540</v>
      </c>
      <c r="C16" s="345">
        <f>C14+C15</f>
        <v>465.3183430272</v>
      </c>
      <c r="D16" s="332"/>
    </row>
    <row r="17" spans="1:4" ht="15">
      <c r="A17" s="346"/>
      <c r="B17" s="347"/>
      <c r="C17" s="348"/>
      <c r="D17" s="332"/>
    </row>
    <row r="18" spans="1:4" ht="41.4" customHeight="1">
      <c r="A18" s="346"/>
      <c r="B18" s="350"/>
      <c r="C18" s="350"/>
      <c r="D18" s="350"/>
    </row>
    <row r="19" spans="1:4" ht="15">
      <c r="A19" s="331"/>
      <c r="B19" s="331"/>
      <c r="C19" s="331"/>
      <c r="D19" s="332"/>
    </row>
    <row r="20" spans="1:4" ht="15">
      <c r="A20" s="331"/>
      <c r="B20" s="331"/>
      <c r="C20" s="360"/>
      <c r="D20" s="332"/>
    </row>
    <row r="21" spans="1:4" ht="15">
      <c r="A21" s="331"/>
      <c r="B21" s="331"/>
      <c r="C21" s="331"/>
      <c r="D21" s="332"/>
    </row>
    <row r="22" spans="1:4" ht="15">
      <c r="A22" s="331"/>
      <c r="B22" s="331"/>
      <c r="C22" s="331"/>
      <c r="D22" s="332"/>
    </row>
  </sheetData>
  <mergeCells count="2">
    <mergeCell ref="B3:C3"/>
    <mergeCell ref="B5:D5"/>
  </mergeCells>
  <pageMargins left="0.96" right="0.3937007874015748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4"/>
  <sheetViews>
    <sheetView zoomScale="120" workbookViewId="0">
      <selection activeCell="I19" sqref="I19"/>
    </sheetView>
  </sheetViews>
  <sheetFormatPr defaultRowHeight="13.2"/>
  <cols>
    <col min="1" max="1" width="6.44140625" customWidth="1"/>
    <col min="2" max="2" width="35.6640625" customWidth="1"/>
    <col min="4" max="4" width="9.109375" customWidth="1"/>
  </cols>
  <sheetData>
    <row r="1" spans="1:6" ht="14.4">
      <c r="A1" s="3" t="s">
        <v>0</v>
      </c>
      <c r="B1" s="4"/>
      <c r="C1" s="3"/>
      <c r="D1" s="5"/>
      <c r="E1" s="5"/>
      <c r="F1" s="5"/>
    </row>
    <row r="2" spans="1:6">
      <c r="A2" s="1" t="s">
        <v>1</v>
      </c>
      <c r="B2" s="1"/>
      <c r="C2" s="1"/>
      <c r="D2" s="4"/>
      <c r="E2" s="4"/>
      <c r="F2" s="4"/>
    </row>
    <row r="3" spans="1:6">
      <c r="A3" s="1" t="s">
        <v>2</v>
      </c>
      <c r="B3" s="4"/>
      <c r="C3" s="1"/>
      <c r="D3" s="4"/>
      <c r="E3" s="4"/>
      <c r="F3" s="4"/>
    </row>
    <row r="4" spans="1:6">
      <c r="A4" s="2"/>
      <c r="B4" s="2"/>
    </row>
    <row r="5" spans="1:6" ht="13.8" thickBot="1">
      <c r="C5" t="s">
        <v>3</v>
      </c>
      <c r="E5" t="s">
        <v>519</v>
      </c>
    </row>
    <row r="6" spans="1:6">
      <c r="A6" s="6"/>
      <c r="B6" s="7"/>
      <c r="C6" s="7"/>
      <c r="D6" s="7"/>
      <c r="E6" s="7" t="s">
        <v>5</v>
      </c>
      <c r="F6" s="7" t="s">
        <v>4</v>
      </c>
    </row>
    <row r="7" spans="1:6">
      <c r="A7" s="8" t="s">
        <v>6</v>
      </c>
      <c r="B7" s="9" t="s">
        <v>7</v>
      </c>
      <c r="C7" s="9" t="s">
        <v>8</v>
      </c>
      <c r="D7" s="9" t="s">
        <v>38</v>
      </c>
      <c r="E7" s="9" t="s">
        <v>9</v>
      </c>
      <c r="F7" s="9" t="s">
        <v>10</v>
      </c>
    </row>
    <row r="8" spans="1:6">
      <c r="A8" s="8" t="s">
        <v>11</v>
      </c>
      <c r="B8" s="9" t="s">
        <v>12</v>
      </c>
      <c r="C8" s="9" t="s">
        <v>13</v>
      </c>
      <c r="D8" s="9" t="s">
        <v>14</v>
      </c>
      <c r="E8" s="10">
        <v>0.2</v>
      </c>
      <c r="F8" s="9" t="s">
        <v>14</v>
      </c>
    </row>
    <row r="9" spans="1:6" ht="13.8" thickBot="1">
      <c r="A9" s="8"/>
      <c r="B9" s="9"/>
      <c r="C9" s="9"/>
      <c r="D9" s="9" t="s">
        <v>9</v>
      </c>
      <c r="E9" s="9"/>
      <c r="F9" s="9" t="s">
        <v>9</v>
      </c>
    </row>
    <row r="10" spans="1:6" ht="13.8" thickBot="1">
      <c r="A10" s="11">
        <v>1</v>
      </c>
      <c r="B10" s="41">
        <v>2</v>
      </c>
      <c r="C10" s="11">
        <v>3</v>
      </c>
      <c r="D10" s="12">
        <v>4</v>
      </c>
      <c r="E10" s="13">
        <v>5</v>
      </c>
      <c r="F10" s="14">
        <v>6</v>
      </c>
    </row>
    <row r="11" spans="1:6">
      <c r="A11" s="15">
        <v>1</v>
      </c>
      <c r="B11" s="16" t="s">
        <v>15</v>
      </c>
      <c r="C11" s="15"/>
      <c r="D11" s="17"/>
      <c r="E11" s="17"/>
      <c r="F11" s="17"/>
    </row>
    <row r="12" spans="1:6">
      <c r="A12" s="18"/>
      <c r="B12" s="19" t="s">
        <v>16</v>
      </c>
      <c r="C12" s="18"/>
      <c r="D12" s="21"/>
      <c r="E12" s="21"/>
      <c r="F12" s="22"/>
    </row>
    <row r="13" spans="1:6">
      <c r="A13" s="23"/>
      <c r="B13" s="19" t="s">
        <v>17</v>
      </c>
      <c r="C13" s="18" t="s">
        <v>18</v>
      </c>
      <c r="D13" s="24">
        <v>1580.5</v>
      </c>
      <c r="E13" s="24">
        <v>316.10000000000002</v>
      </c>
      <c r="F13" s="25">
        <v>1896.6</v>
      </c>
    </row>
    <row r="14" spans="1:6">
      <c r="A14" s="18">
        <v>2</v>
      </c>
      <c r="B14" s="16" t="s">
        <v>19</v>
      </c>
      <c r="C14" s="18"/>
      <c r="D14" s="24"/>
      <c r="E14" s="24"/>
      <c r="F14" s="25"/>
    </row>
    <row r="15" spans="1:6">
      <c r="A15" s="18"/>
      <c r="B15" s="19" t="s">
        <v>20</v>
      </c>
      <c r="C15" s="18"/>
      <c r="D15" s="24"/>
      <c r="E15" s="24"/>
      <c r="F15" s="25"/>
    </row>
    <row r="16" spans="1:6">
      <c r="A16" s="23"/>
      <c r="B16" s="19" t="s">
        <v>17</v>
      </c>
      <c r="C16" s="18" t="s">
        <v>21</v>
      </c>
      <c r="D16" s="24">
        <v>2552.7359999999999</v>
      </c>
      <c r="E16" s="24">
        <v>510.54719999999998</v>
      </c>
      <c r="F16" s="25">
        <v>3063.2831999999999</v>
      </c>
    </row>
    <row r="17" spans="1:7">
      <c r="A17" s="18">
        <v>3</v>
      </c>
      <c r="B17" s="19" t="s">
        <v>22</v>
      </c>
      <c r="C17" s="18"/>
      <c r="D17" s="24"/>
      <c r="E17" s="24"/>
      <c r="F17" s="25"/>
    </row>
    <row r="18" spans="1:7">
      <c r="A18" s="18"/>
      <c r="B18" s="19" t="s">
        <v>23</v>
      </c>
      <c r="C18" s="18" t="s">
        <v>24</v>
      </c>
      <c r="D18" s="24">
        <v>1116.1400000000001</v>
      </c>
      <c r="E18" s="24">
        <v>223.23</v>
      </c>
      <c r="F18" s="25">
        <v>1339.37</v>
      </c>
    </row>
    <row r="19" spans="1:7">
      <c r="A19" s="18">
        <v>4</v>
      </c>
      <c r="B19" s="19" t="s">
        <v>15</v>
      </c>
      <c r="C19" s="18"/>
      <c r="D19" s="24"/>
      <c r="E19" s="24"/>
      <c r="F19" s="25"/>
    </row>
    <row r="20" spans="1:7">
      <c r="A20" s="18"/>
      <c r="B20" s="19" t="s">
        <v>25</v>
      </c>
      <c r="C20" s="18" t="s">
        <v>21</v>
      </c>
      <c r="D20" s="24">
        <v>3759.62</v>
      </c>
      <c r="E20" s="24">
        <v>751.92</v>
      </c>
      <c r="F20" s="25">
        <v>4511.54</v>
      </c>
    </row>
    <row r="21" spans="1:7">
      <c r="A21" s="18"/>
      <c r="B21" s="16" t="s">
        <v>26</v>
      </c>
      <c r="C21" s="18" t="s">
        <v>21</v>
      </c>
      <c r="D21" s="24">
        <v>5769.2</v>
      </c>
      <c r="E21" s="24">
        <v>1153.8399999999999</v>
      </c>
      <c r="F21" s="25">
        <v>6923.04</v>
      </c>
    </row>
    <row r="22" spans="1:7">
      <c r="A22" s="18"/>
      <c r="B22" s="16" t="s">
        <v>27</v>
      </c>
      <c r="C22" s="18" t="s">
        <v>21</v>
      </c>
      <c r="D22" s="24">
        <v>7881.73</v>
      </c>
      <c r="E22" s="24">
        <v>1576.35</v>
      </c>
      <c r="F22" s="25">
        <v>9458.08</v>
      </c>
    </row>
    <row r="23" spans="1:7">
      <c r="A23" s="18"/>
      <c r="B23" s="26" t="s">
        <v>28</v>
      </c>
      <c r="C23" s="18" t="s">
        <v>21</v>
      </c>
      <c r="D23" s="24">
        <v>9931.65</v>
      </c>
      <c r="E23" s="24">
        <v>1986.33</v>
      </c>
      <c r="F23" s="25">
        <v>11917.98</v>
      </c>
    </row>
    <row r="24" spans="1:7">
      <c r="A24" s="27">
        <v>5</v>
      </c>
      <c r="B24" s="16" t="s">
        <v>29</v>
      </c>
      <c r="C24" s="18" t="s">
        <v>21</v>
      </c>
      <c r="D24" s="24">
        <v>72.835999999999999</v>
      </c>
      <c r="E24" s="24">
        <v>14.5672</v>
      </c>
      <c r="F24" s="25">
        <v>87.403199999999998</v>
      </c>
    </row>
    <row r="25" spans="1:7">
      <c r="A25" s="27">
        <v>6</v>
      </c>
      <c r="B25" s="26" t="s">
        <v>30</v>
      </c>
      <c r="C25" s="18" t="s">
        <v>21</v>
      </c>
      <c r="D25" s="24">
        <v>120.074</v>
      </c>
      <c r="E25" s="24">
        <v>24.014800000000001</v>
      </c>
      <c r="F25" s="25">
        <v>144.08879999999999</v>
      </c>
      <c r="G25" s="28"/>
    </row>
    <row r="26" spans="1:7">
      <c r="A26" s="27">
        <v>7</v>
      </c>
      <c r="B26" s="26" t="s">
        <v>31</v>
      </c>
      <c r="C26" s="18" t="s">
        <v>21</v>
      </c>
      <c r="D26" s="24">
        <v>346.53800000000001</v>
      </c>
      <c r="E26" s="24">
        <v>69.307600000000008</v>
      </c>
      <c r="F26" s="25">
        <v>415.84559999999999</v>
      </c>
      <c r="G26" s="29"/>
    </row>
    <row r="27" spans="1:7">
      <c r="A27" s="27">
        <v>8</v>
      </c>
      <c r="B27" s="16" t="s">
        <v>32</v>
      </c>
      <c r="C27" s="18" t="s">
        <v>21</v>
      </c>
      <c r="D27" s="24">
        <v>103.52000000000001</v>
      </c>
      <c r="E27" s="24">
        <v>20.704000000000004</v>
      </c>
      <c r="F27" s="25">
        <v>124.22400000000002</v>
      </c>
      <c r="G27" s="29"/>
    </row>
    <row r="28" spans="1:7">
      <c r="A28" s="27">
        <v>9</v>
      </c>
      <c r="B28" s="26" t="s">
        <v>33</v>
      </c>
      <c r="C28" s="18" t="s">
        <v>21</v>
      </c>
      <c r="D28" s="24">
        <v>193.666</v>
      </c>
      <c r="E28" s="24">
        <v>38.733200000000004</v>
      </c>
      <c r="F28" s="25">
        <v>232.39920000000001</v>
      </c>
      <c r="G28" s="29"/>
    </row>
    <row r="29" spans="1:7">
      <c r="A29" s="27">
        <v>10</v>
      </c>
      <c r="B29" s="26" t="s">
        <v>34</v>
      </c>
      <c r="C29" s="18" t="s">
        <v>21</v>
      </c>
      <c r="D29" s="24">
        <v>566.27800000000002</v>
      </c>
      <c r="E29" s="24">
        <v>113.25560000000002</v>
      </c>
      <c r="F29" s="25">
        <v>679.53359999999998</v>
      </c>
      <c r="G29" s="29"/>
    </row>
    <row r="30" spans="1:7">
      <c r="A30" s="27"/>
      <c r="B30" s="26"/>
      <c r="C30" s="18"/>
      <c r="D30" s="26"/>
      <c r="E30" s="24"/>
      <c r="F30" s="31"/>
      <c r="G30" s="29"/>
    </row>
    <row r="31" spans="1:7">
      <c r="A31" s="27">
        <v>11</v>
      </c>
      <c r="B31" s="32" t="s">
        <v>35</v>
      </c>
      <c r="C31" s="18"/>
      <c r="D31" s="26"/>
      <c r="E31" s="24"/>
      <c r="F31" s="31"/>
      <c r="G31" s="29"/>
    </row>
    <row r="32" spans="1:7">
      <c r="A32" s="27"/>
      <c r="B32" s="32" t="s">
        <v>36</v>
      </c>
      <c r="C32" s="18"/>
      <c r="D32" s="26"/>
      <c r="E32" s="24"/>
      <c r="F32" s="26"/>
      <c r="G32" s="29"/>
    </row>
    <row r="33" spans="1:7" ht="13.8" thickBot="1">
      <c r="A33" s="33"/>
      <c r="B33" s="34" t="s">
        <v>37</v>
      </c>
      <c r="C33" s="42" t="s">
        <v>21</v>
      </c>
      <c r="D33" s="35">
        <v>86.043999999999997</v>
      </c>
      <c r="E33" s="35">
        <v>17.2088</v>
      </c>
      <c r="F33" s="36">
        <v>103.25279999999999</v>
      </c>
      <c r="G33" s="29"/>
    </row>
    <row r="34" spans="1:7">
      <c r="A34" s="37"/>
      <c r="B34" s="30"/>
      <c r="C34" s="20"/>
      <c r="D34" s="30"/>
      <c r="E34" s="30"/>
      <c r="F34" s="30"/>
      <c r="G34" s="29"/>
    </row>
    <row r="35" spans="1:7">
      <c r="A35" s="30"/>
      <c r="B35" s="30"/>
      <c r="C35" s="20"/>
      <c r="D35" s="30"/>
      <c r="E35" s="30"/>
      <c r="F35" s="30"/>
    </row>
    <row r="36" spans="1:7">
      <c r="A36" s="38"/>
    </row>
    <row r="38" spans="1:7">
      <c r="A38" s="39"/>
    </row>
    <row r="39" spans="1:7">
      <c r="A39" s="39"/>
      <c r="B39" s="38"/>
    </row>
    <row r="40" spans="1:7">
      <c r="A40" s="39"/>
      <c r="B40" s="40"/>
    </row>
    <row r="41" spans="1:7">
      <c r="A41" s="39"/>
      <c r="B41" s="38"/>
    </row>
    <row r="42" spans="1:7">
      <c r="A42" s="39"/>
      <c r="B42" s="40"/>
    </row>
    <row r="43" spans="1:7">
      <c r="A43" s="39"/>
      <c r="B43" s="38"/>
    </row>
    <row r="44" spans="1:7">
      <c r="A44" s="39"/>
      <c r="B44" s="38"/>
    </row>
  </sheetData>
  <pageMargins left="0.98425196850393704" right="0" top="0.59055118110236227" bottom="0.39370078740157483" header="0.51181102362204722" footer="0.51181102362204722"/>
  <pageSetup paperSize="9" scale="90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94"/>
  <sheetViews>
    <sheetView zoomScale="120" workbookViewId="0">
      <selection activeCell="I105" sqref="I105"/>
    </sheetView>
  </sheetViews>
  <sheetFormatPr defaultRowHeight="13.2"/>
  <cols>
    <col min="1" max="1" width="5.44140625" customWidth="1"/>
    <col min="2" max="2" width="37.33203125" customWidth="1"/>
    <col min="3" max="3" width="7.6640625" customWidth="1"/>
    <col min="4" max="4" width="11.33203125" customWidth="1"/>
    <col min="6" max="6" width="10.44140625" customWidth="1"/>
  </cols>
  <sheetData>
    <row r="1" spans="1:6">
      <c r="D1" s="43"/>
    </row>
    <row r="2" spans="1:6">
      <c r="C2" s="44"/>
      <c r="D2" s="44"/>
    </row>
    <row r="3" spans="1:6">
      <c r="A3" s="45" t="s">
        <v>39</v>
      </c>
      <c r="B3" s="4"/>
      <c r="C3" s="4"/>
      <c r="D3" s="4"/>
    </row>
    <row r="4" spans="1:6">
      <c r="A4" s="1" t="s">
        <v>40</v>
      </c>
      <c r="B4" s="4"/>
      <c r="C4" s="1"/>
      <c r="D4" s="4"/>
    </row>
    <row r="5" spans="1:6">
      <c r="A5" s="4" t="s">
        <v>2</v>
      </c>
      <c r="B5" s="1"/>
      <c r="C5" s="4"/>
      <c r="D5" s="4"/>
    </row>
    <row r="6" spans="1:6" ht="13.8" thickBot="1">
      <c r="D6" t="s">
        <v>41</v>
      </c>
      <c r="F6" s="46" t="s">
        <v>519</v>
      </c>
    </row>
    <row r="7" spans="1:6">
      <c r="A7" s="47" t="s">
        <v>6</v>
      </c>
      <c r="B7" s="47" t="s">
        <v>42</v>
      </c>
      <c r="C7" s="47" t="s">
        <v>43</v>
      </c>
      <c r="D7" s="48" t="s">
        <v>4</v>
      </c>
      <c r="E7" s="7" t="s">
        <v>5</v>
      </c>
      <c r="F7" s="7" t="s">
        <v>4</v>
      </c>
    </row>
    <row r="8" spans="1:6">
      <c r="A8" s="49" t="s">
        <v>44</v>
      </c>
      <c r="B8" s="49" t="s">
        <v>45</v>
      </c>
      <c r="C8" s="49" t="s">
        <v>13</v>
      </c>
      <c r="D8" s="50" t="s">
        <v>46</v>
      </c>
      <c r="E8" s="9" t="s">
        <v>9</v>
      </c>
      <c r="F8" s="9" t="s">
        <v>10</v>
      </c>
    </row>
    <row r="9" spans="1:6">
      <c r="A9" s="49"/>
      <c r="B9" s="49"/>
      <c r="C9" s="49"/>
      <c r="D9" s="50" t="s">
        <v>47</v>
      </c>
      <c r="E9" s="10">
        <v>0.2</v>
      </c>
      <c r="F9" s="9" t="s">
        <v>14</v>
      </c>
    </row>
    <row r="10" spans="1:6" ht="13.8" thickBot="1">
      <c r="A10" s="49"/>
      <c r="B10" s="49"/>
      <c r="C10" s="49"/>
      <c r="D10" s="50" t="s">
        <v>9</v>
      </c>
      <c r="E10" s="9"/>
      <c r="F10" s="9" t="s">
        <v>9</v>
      </c>
    </row>
    <row r="11" spans="1:6" ht="13.8" thickBot="1">
      <c r="A11" s="51">
        <v>1</v>
      </c>
      <c r="B11" s="51">
        <v>2</v>
      </c>
      <c r="C11" s="51">
        <v>3</v>
      </c>
      <c r="D11" s="51">
        <v>4</v>
      </c>
      <c r="E11" s="13">
        <v>5</v>
      </c>
      <c r="F11" s="14">
        <v>6</v>
      </c>
    </row>
    <row r="12" spans="1:6">
      <c r="A12" s="18">
        <v>1</v>
      </c>
      <c r="B12" s="52" t="s">
        <v>48</v>
      </c>
      <c r="C12" s="18"/>
      <c r="D12" s="26"/>
      <c r="E12" s="53"/>
      <c r="F12" s="54"/>
    </row>
    <row r="13" spans="1:6">
      <c r="A13" s="55"/>
      <c r="B13" s="56" t="s">
        <v>49</v>
      </c>
      <c r="C13" s="57" t="s">
        <v>50</v>
      </c>
      <c r="D13" s="58">
        <v>1942.9529305135952</v>
      </c>
      <c r="E13" s="24">
        <f>D13*0.2</f>
        <v>388.59058610271904</v>
      </c>
      <c r="F13" s="25">
        <f>D13+E13</f>
        <v>2331.5435166163143</v>
      </c>
    </row>
    <row r="14" spans="1:6">
      <c r="A14" s="55"/>
      <c r="B14" s="56" t="s">
        <v>51</v>
      </c>
      <c r="C14" s="57" t="s">
        <v>50</v>
      </c>
      <c r="D14" s="58">
        <v>2531.9368277945619</v>
      </c>
      <c r="E14" s="24">
        <f t="shared" ref="E14:E16" si="0">D14*0.2</f>
        <v>506.38736555891239</v>
      </c>
      <c r="F14" s="25">
        <v>3038.33</v>
      </c>
    </row>
    <row r="15" spans="1:6">
      <c r="A15" s="55"/>
      <c r="B15" s="56" t="s">
        <v>52</v>
      </c>
      <c r="C15" s="57" t="s">
        <v>50</v>
      </c>
      <c r="D15" s="58">
        <v>3205.6616918429004</v>
      </c>
      <c r="E15" s="24">
        <f t="shared" si="0"/>
        <v>641.13233836858012</v>
      </c>
      <c r="F15" s="25">
        <f t="shared" ref="F15" si="1">D15+E15</f>
        <v>3846.7940302114803</v>
      </c>
    </row>
    <row r="16" spans="1:6">
      <c r="A16" s="55"/>
      <c r="B16" s="56" t="s">
        <v>53</v>
      </c>
      <c r="C16" s="57" t="s">
        <v>50</v>
      </c>
      <c r="D16" s="58">
        <v>3796.8220241691843</v>
      </c>
      <c r="E16" s="24">
        <f t="shared" si="0"/>
        <v>759.36440483383694</v>
      </c>
      <c r="F16" s="25">
        <v>4556.18</v>
      </c>
    </row>
    <row r="17" spans="1:6">
      <c r="A17" s="55"/>
      <c r="B17" s="59" t="s">
        <v>54</v>
      </c>
      <c r="C17" s="57"/>
      <c r="D17" s="58"/>
      <c r="E17" s="26"/>
      <c r="F17" s="31"/>
    </row>
    <row r="18" spans="1:6">
      <c r="A18" s="55"/>
      <c r="B18" s="59" t="s">
        <v>55</v>
      </c>
      <c r="C18" s="57"/>
      <c r="D18" s="58"/>
      <c r="E18" s="26"/>
      <c r="F18" s="31"/>
    </row>
    <row r="19" spans="1:6">
      <c r="A19" s="55"/>
      <c r="B19" s="59" t="s">
        <v>49</v>
      </c>
      <c r="C19" s="57" t="s">
        <v>50</v>
      </c>
      <c r="D19" s="58">
        <v>78.241661631419944</v>
      </c>
      <c r="E19" s="24">
        <f t="shared" ref="E19:E22" si="2">D19*0.2</f>
        <v>15.64833232628399</v>
      </c>
      <c r="F19" s="25">
        <f t="shared" ref="F19:F22" si="3">D19+E19</f>
        <v>93.889993957703936</v>
      </c>
    </row>
    <row r="20" spans="1:6">
      <c r="A20" s="55"/>
      <c r="B20" s="59" t="s">
        <v>56</v>
      </c>
      <c r="C20" s="57" t="s">
        <v>50</v>
      </c>
      <c r="D20" s="58">
        <v>82.584531722054379</v>
      </c>
      <c r="E20" s="24">
        <f t="shared" si="2"/>
        <v>16.516906344410877</v>
      </c>
      <c r="F20" s="25">
        <f t="shared" si="3"/>
        <v>99.101438066465249</v>
      </c>
    </row>
    <row r="21" spans="1:6">
      <c r="A21" s="55"/>
      <c r="B21" s="59" t="s">
        <v>57</v>
      </c>
      <c r="C21" s="57" t="s">
        <v>50</v>
      </c>
      <c r="D21" s="58">
        <v>156.48332326283989</v>
      </c>
      <c r="E21" s="24">
        <f t="shared" si="2"/>
        <v>31.29666465256798</v>
      </c>
      <c r="F21" s="25">
        <f t="shared" si="3"/>
        <v>187.77998791540787</v>
      </c>
    </row>
    <row r="22" spans="1:6">
      <c r="A22" s="55"/>
      <c r="B22" s="59" t="s">
        <v>58</v>
      </c>
      <c r="C22" s="57" t="s">
        <v>50</v>
      </c>
      <c r="D22" s="58">
        <v>180.39410876132931</v>
      </c>
      <c r="E22" s="24">
        <f t="shared" si="2"/>
        <v>36.07882175226586</v>
      </c>
      <c r="F22" s="25">
        <f t="shared" si="3"/>
        <v>216.47293051359517</v>
      </c>
    </row>
    <row r="23" spans="1:6">
      <c r="A23" s="55">
        <v>2</v>
      </c>
      <c r="B23" s="56" t="s">
        <v>59</v>
      </c>
      <c r="C23" s="57"/>
      <c r="D23" s="58"/>
      <c r="E23" s="26"/>
      <c r="F23" s="31"/>
    </row>
    <row r="24" spans="1:6">
      <c r="A24" s="55"/>
      <c r="B24" s="59" t="s">
        <v>60</v>
      </c>
      <c r="C24" s="57"/>
      <c r="D24" s="58"/>
      <c r="E24" s="26"/>
      <c r="F24" s="31"/>
    </row>
    <row r="25" spans="1:6">
      <c r="A25" s="55"/>
      <c r="B25" s="56" t="s">
        <v>61</v>
      </c>
      <c r="C25" s="57" t="s">
        <v>50</v>
      </c>
      <c r="D25" s="58">
        <v>899.76410876132934</v>
      </c>
      <c r="E25" s="24">
        <f t="shared" ref="E25:E31" si="4">D25*0.2</f>
        <v>179.95282175226589</v>
      </c>
      <c r="F25" s="25">
        <v>1079.71</v>
      </c>
    </row>
    <row r="26" spans="1:6">
      <c r="A26" s="55"/>
      <c r="B26" s="60" t="s">
        <v>62</v>
      </c>
      <c r="C26" s="57" t="s">
        <v>50</v>
      </c>
      <c r="D26" s="58">
        <v>1154.0370090634442</v>
      </c>
      <c r="E26" s="24">
        <f t="shared" si="4"/>
        <v>230.80740181268885</v>
      </c>
      <c r="F26" s="25">
        <v>1384.85</v>
      </c>
    </row>
    <row r="27" spans="1:6">
      <c r="A27" s="55"/>
      <c r="B27" s="59" t="s">
        <v>63</v>
      </c>
      <c r="C27" s="57" t="s">
        <v>50</v>
      </c>
      <c r="D27" s="58">
        <v>1377.8898187311179</v>
      </c>
      <c r="E27" s="24">
        <f t="shared" si="4"/>
        <v>275.57796374622359</v>
      </c>
      <c r="F27" s="25">
        <v>1653.47</v>
      </c>
    </row>
    <row r="28" spans="1:6">
      <c r="A28" s="55"/>
      <c r="B28" s="59" t="s">
        <v>64</v>
      </c>
      <c r="C28" s="57" t="s">
        <v>50</v>
      </c>
      <c r="D28" s="58">
        <v>1747.3637764350451</v>
      </c>
      <c r="E28" s="24">
        <f t="shared" si="4"/>
        <v>349.47275528700902</v>
      </c>
      <c r="F28" s="25">
        <v>2096.83</v>
      </c>
    </row>
    <row r="29" spans="1:6">
      <c r="A29" s="55"/>
      <c r="B29" s="59" t="s">
        <v>65</v>
      </c>
      <c r="C29" s="57" t="s">
        <v>50</v>
      </c>
      <c r="D29" s="58">
        <v>1886.4556193353474</v>
      </c>
      <c r="E29" s="24">
        <f t="shared" si="4"/>
        <v>377.29112386706947</v>
      </c>
      <c r="F29" s="25">
        <f t="shared" ref="F29:F31" si="5">D29+E29</f>
        <v>2263.7467432024168</v>
      </c>
    </row>
    <row r="30" spans="1:6">
      <c r="A30" s="55"/>
      <c r="B30" s="60" t="s">
        <v>66</v>
      </c>
      <c r="C30" s="57" t="s">
        <v>50</v>
      </c>
      <c r="D30" s="58">
        <v>2136.3956495468278</v>
      </c>
      <c r="E30" s="24">
        <f t="shared" si="4"/>
        <v>427.27912990936557</v>
      </c>
      <c r="F30" s="25">
        <v>2563.6799999999998</v>
      </c>
    </row>
    <row r="31" spans="1:6">
      <c r="A31" s="55"/>
      <c r="B31" s="60" t="s">
        <v>67</v>
      </c>
      <c r="C31" s="57" t="s">
        <v>50</v>
      </c>
      <c r="D31" s="58">
        <v>2444.9994259818732</v>
      </c>
      <c r="E31" s="24">
        <f t="shared" si="4"/>
        <v>488.99988519637463</v>
      </c>
      <c r="F31" s="25">
        <f t="shared" si="5"/>
        <v>2933.9993111782478</v>
      </c>
    </row>
    <row r="32" spans="1:6">
      <c r="A32" s="55">
        <v>3</v>
      </c>
      <c r="B32" s="56" t="s">
        <v>68</v>
      </c>
      <c r="C32" s="57"/>
      <c r="D32" s="58"/>
      <c r="E32" s="26"/>
      <c r="F32" s="31"/>
    </row>
    <row r="33" spans="1:6">
      <c r="A33" s="55"/>
      <c r="B33" s="60" t="s">
        <v>69</v>
      </c>
      <c r="C33" s="57"/>
      <c r="D33" s="58"/>
      <c r="E33" s="26"/>
      <c r="F33" s="31"/>
    </row>
    <row r="34" spans="1:6">
      <c r="A34" s="55"/>
      <c r="B34" s="59" t="s">
        <v>70</v>
      </c>
      <c r="C34" s="57" t="s">
        <v>71</v>
      </c>
      <c r="D34" s="58">
        <v>2210.2744410876135</v>
      </c>
      <c r="E34" s="24">
        <f t="shared" ref="E34:E39" si="6">D34*0.2</f>
        <v>442.05488821752272</v>
      </c>
      <c r="F34" s="25">
        <v>2652.32</v>
      </c>
    </row>
    <row r="35" spans="1:6">
      <c r="A35" s="55"/>
      <c r="B35" s="56" t="s">
        <v>52</v>
      </c>
      <c r="C35" s="57" t="s">
        <v>50</v>
      </c>
      <c r="D35" s="58">
        <v>2438.4801208459216</v>
      </c>
      <c r="E35" s="24">
        <f t="shared" si="6"/>
        <v>487.69602416918434</v>
      </c>
      <c r="F35" s="25">
        <f t="shared" ref="F35:F39" si="7">D35+E35</f>
        <v>2926.1761450151062</v>
      </c>
    </row>
    <row r="36" spans="1:6">
      <c r="A36" s="55"/>
      <c r="B36" s="56" t="s">
        <v>53</v>
      </c>
      <c r="C36" s="57" t="s">
        <v>50</v>
      </c>
      <c r="D36" s="58">
        <v>2699.2823262839875</v>
      </c>
      <c r="E36" s="24">
        <f t="shared" si="6"/>
        <v>539.85646525679749</v>
      </c>
      <c r="F36" s="25">
        <v>3239.14</v>
      </c>
    </row>
    <row r="37" spans="1:6">
      <c r="A37" s="55"/>
      <c r="B37" s="59" t="s">
        <v>72</v>
      </c>
      <c r="C37" s="57" t="s">
        <v>50</v>
      </c>
      <c r="D37" s="58">
        <v>3025.2975830815712</v>
      </c>
      <c r="E37" s="24">
        <f t="shared" si="6"/>
        <v>605.05951661631423</v>
      </c>
      <c r="F37" s="25">
        <v>3630.36</v>
      </c>
    </row>
    <row r="38" spans="1:6">
      <c r="A38" s="55"/>
      <c r="B38" s="56" t="s">
        <v>73</v>
      </c>
      <c r="C38" s="57" t="s">
        <v>50</v>
      </c>
      <c r="D38" s="58">
        <v>3712.0510574018126</v>
      </c>
      <c r="E38" s="24">
        <f t="shared" si="6"/>
        <v>742.41021148036259</v>
      </c>
      <c r="F38" s="25">
        <f t="shared" si="7"/>
        <v>4454.4612688821753</v>
      </c>
    </row>
    <row r="39" spans="1:6">
      <c r="A39" s="55"/>
      <c r="B39" s="59" t="s">
        <v>74</v>
      </c>
      <c r="C39" s="57" t="s">
        <v>50</v>
      </c>
      <c r="D39" s="58">
        <v>5166.0161027190334</v>
      </c>
      <c r="E39" s="24">
        <f t="shared" si="6"/>
        <v>1033.2032205438068</v>
      </c>
      <c r="F39" s="25">
        <f t="shared" si="7"/>
        <v>6199.2193232628397</v>
      </c>
    </row>
    <row r="40" spans="1:6">
      <c r="A40" s="55">
        <v>4</v>
      </c>
      <c r="B40" s="56" t="s">
        <v>75</v>
      </c>
      <c r="C40" s="57"/>
      <c r="D40" s="58"/>
      <c r="E40" s="26"/>
      <c r="F40" s="31"/>
    </row>
    <row r="41" spans="1:6">
      <c r="A41" s="55"/>
      <c r="B41" s="56" t="s">
        <v>76</v>
      </c>
      <c r="C41" s="57"/>
      <c r="D41" s="58"/>
      <c r="E41" s="26"/>
      <c r="F41" s="31"/>
    </row>
    <row r="42" spans="1:6">
      <c r="A42" s="55"/>
      <c r="B42" s="56" t="s">
        <v>77</v>
      </c>
      <c r="C42" s="57" t="s">
        <v>50</v>
      </c>
      <c r="D42" s="58">
        <v>1414.8492145015107</v>
      </c>
      <c r="E42" s="24">
        <f t="shared" ref="E42:E45" si="8">D42*0.2</f>
        <v>282.96984290030213</v>
      </c>
      <c r="F42" s="25">
        <f t="shared" ref="F42:F44" si="9">D42+E42</f>
        <v>1697.8190574018129</v>
      </c>
    </row>
    <row r="43" spans="1:6">
      <c r="A43" s="55"/>
      <c r="B43" s="60" t="s">
        <v>72</v>
      </c>
      <c r="C43" s="57" t="s">
        <v>50</v>
      </c>
      <c r="D43" s="58">
        <v>1760.4023867069486</v>
      </c>
      <c r="E43" s="24">
        <f t="shared" si="8"/>
        <v>352.08047734138972</v>
      </c>
      <c r="F43" s="25">
        <v>2112.48</v>
      </c>
    </row>
    <row r="44" spans="1:6">
      <c r="A44" s="55"/>
      <c r="B44" s="59" t="s">
        <v>73</v>
      </c>
      <c r="C44" s="57" t="s">
        <v>50</v>
      </c>
      <c r="D44" s="58">
        <v>2729.692416918429</v>
      </c>
      <c r="E44" s="24">
        <f t="shared" si="8"/>
        <v>545.93848338368582</v>
      </c>
      <c r="F44" s="25">
        <f t="shared" si="9"/>
        <v>3275.6309003021147</v>
      </c>
    </row>
    <row r="45" spans="1:6">
      <c r="A45" s="55"/>
      <c r="B45" s="56" t="s">
        <v>78</v>
      </c>
      <c r="C45" s="57" t="s">
        <v>50</v>
      </c>
      <c r="D45" s="58">
        <v>3838.1142900302116</v>
      </c>
      <c r="E45" s="24">
        <f t="shared" si="8"/>
        <v>767.62285800604241</v>
      </c>
      <c r="F45" s="25">
        <v>4605.7299999999996</v>
      </c>
    </row>
    <row r="46" spans="1:6">
      <c r="A46" s="55">
        <v>5</v>
      </c>
      <c r="B46" s="56" t="s">
        <v>79</v>
      </c>
      <c r="C46" s="57"/>
      <c r="D46" s="58"/>
      <c r="E46" s="26"/>
      <c r="F46" s="31"/>
    </row>
    <row r="47" spans="1:6">
      <c r="A47" s="55"/>
      <c r="B47" s="59" t="s">
        <v>80</v>
      </c>
      <c r="C47" s="57"/>
      <c r="D47" s="58"/>
      <c r="E47" s="26"/>
      <c r="F47" s="31"/>
    </row>
    <row r="48" spans="1:6">
      <c r="A48" s="55"/>
      <c r="B48" s="59" t="s">
        <v>81</v>
      </c>
      <c r="C48" s="57" t="s">
        <v>50</v>
      </c>
      <c r="D48" s="58">
        <v>721.53643504531726</v>
      </c>
      <c r="E48" s="24">
        <f t="shared" ref="E48:E54" si="10">D48*0.2</f>
        <v>144.30728700906346</v>
      </c>
      <c r="F48" s="25">
        <v>865.85</v>
      </c>
    </row>
    <row r="49" spans="1:6">
      <c r="A49" s="55"/>
      <c r="B49" s="59" t="s">
        <v>82</v>
      </c>
      <c r="C49" s="57" t="s">
        <v>50</v>
      </c>
      <c r="D49" s="58">
        <v>901.93054380664648</v>
      </c>
      <c r="E49" s="24">
        <f t="shared" si="10"/>
        <v>180.3861087613293</v>
      </c>
      <c r="F49" s="25">
        <f t="shared" ref="F49:F52" si="11">D49+E49</f>
        <v>1082.3166525679758</v>
      </c>
    </row>
    <row r="50" spans="1:6">
      <c r="A50" s="55"/>
      <c r="B50" s="60" t="s">
        <v>51</v>
      </c>
      <c r="C50" s="57" t="s">
        <v>71</v>
      </c>
      <c r="D50" s="58">
        <v>1125.7733534743202</v>
      </c>
      <c r="E50" s="24">
        <f t="shared" si="10"/>
        <v>225.15467069486405</v>
      </c>
      <c r="F50" s="25">
        <v>1350.92</v>
      </c>
    </row>
    <row r="51" spans="1:6">
      <c r="A51" s="55"/>
      <c r="B51" s="60" t="s">
        <v>83</v>
      </c>
      <c r="C51" s="57" t="s">
        <v>71</v>
      </c>
      <c r="D51" s="58">
        <v>1410.4963444108762</v>
      </c>
      <c r="E51" s="24">
        <f t="shared" si="10"/>
        <v>282.09926888217524</v>
      </c>
      <c r="F51" s="25">
        <v>1692.6</v>
      </c>
    </row>
    <row r="52" spans="1:6">
      <c r="A52" s="55"/>
      <c r="B52" s="56" t="s">
        <v>84</v>
      </c>
      <c r="C52" s="57" t="s">
        <v>50</v>
      </c>
      <c r="D52" s="58">
        <v>1438.75</v>
      </c>
      <c r="E52" s="24">
        <f t="shared" si="10"/>
        <v>287.75</v>
      </c>
      <c r="F52" s="25">
        <f t="shared" si="11"/>
        <v>1726.5</v>
      </c>
    </row>
    <row r="53" spans="1:6">
      <c r="A53" s="55"/>
      <c r="B53" s="56" t="s">
        <v>52</v>
      </c>
      <c r="C53" s="57" t="s">
        <v>50</v>
      </c>
      <c r="D53" s="58">
        <v>1636.5055891238669</v>
      </c>
      <c r="E53" s="24">
        <f t="shared" si="10"/>
        <v>327.30111782477343</v>
      </c>
      <c r="F53" s="25">
        <v>1963.81</v>
      </c>
    </row>
    <row r="54" spans="1:6">
      <c r="A54" s="55"/>
      <c r="B54" s="59" t="s">
        <v>53</v>
      </c>
      <c r="C54" s="57" t="s">
        <v>50</v>
      </c>
      <c r="D54" s="58">
        <v>1895.1413595166164</v>
      </c>
      <c r="E54" s="24">
        <f t="shared" si="10"/>
        <v>379.02827190332329</v>
      </c>
      <c r="F54" s="25">
        <v>2274.17</v>
      </c>
    </row>
    <row r="55" spans="1:6">
      <c r="A55" s="55">
        <v>6</v>
      </c>
      <c r="B55" s="59" t="s">
        <v>85</v>
      </c>
      <c r="C55" s="57"/>
      <c r="D55" s="58"/>
      <c r="E55" s="26"/>
      <c r="F55" s="31"/>
    </row>
    <row r="56" spans="1:6">
      <c r="A56" s="55"/>
      <c r="B56" s="59" t="s">
        <v>86</v>
      </c>
      <c r="C56" s="57"/>
      <c r="D56" s="58"/>
      <c r="E56" s="26"/>
      <c r="F56" s="31"/>
    </row>
    <row r="57" spans="1:6">
      <c r="A57" s="55"/>
      <c r="B57" s="59" t="s">
        <v>87</v>
      </c>
      <c r="C57" s="57"/>
      <c r="D57" s="58"/>
      <c r="E57" s="26"/>
      <c r="F57" s="31"/>
    </row>
    <row r="58" spans="1:6">
      <c r="A58" s="55"/>
      <c r="B58" s="59" t="s">
        <v>88</v>
      </c>
      <c r="C58" s="57"/>
      <c r="D58" s="58"/>
      <c r="E58" s="26"/>
      <c r="F58" s="31"/>
    </row>
    <row r="59" spans="1:6">
      <c r="A59" s="55"/>
      <c r="B59" s="59" t="s">
        <v>89</v>
      </c>
      <c r="C59" s="57" t="s">
        <v>50</v>
      </c>
      <c r="D59" s="58">
        <v>9910.4138066465257</v>
      </c>
      <c r="E59" s="24">
        <f t="shared" ref="E59:E60" si="12">D59*0.2</f>
        <v>1982.0827613293052</v>
      </c>
      <c r="F59" s="25">
        <v>11892.49</v>
      </c>
    </row>
    <row r="60" spans="1:6">
      <c r="A60" s="61"/>
      <c r="B60" s="62" t="s">
        <v>90</v>
      </c>
      <c r="C60" s="63" t="s">
        <v>50</v>
      </c>
      <c r="D60" s="64">
        <v>11672.982628398791</v>
      </c>
      <c r="E60" s="24">
        <f t="shared" si="12"/>
        <v>2334.5965256797585</v>
      </c>
      <c r="F60" s="25">
        <f t="shared" ref="F60" si="13">D60+E60</f>
        <v>14007.57915407855</v>
      </c>
    </row>
    <row r="61" spans="1:6">
      <c r="A61" s="18">
        <v>7</v>
      </c>
      <c r="B61" s="65" t="s">
        <v>91</v>
      </c>
      <c r="C61" s="27"/>
      <c r="D61" s="58"/>
      <c r="E61" s="26"/>
      <c r="F61" s="31"/>
    </row>
    <row r="62" spans="1:6">
      <c r="A62" s="18"/>
      <c r="B62" s="65" t="s">
        <v>92</v>
      </c>
      <c r="C62" s="27" t="s">
        <v>50</v>
      </c>
      <c r="D62" s="58">
        <v>1002.0549848942597</v>
      </c>
      <c r="E62" s="24">
        <f t="shared" ref="E62:E63" si="14">D62*0.2</f>
        <v>200.41099697885195</v>
      </c>
      <c r="F62" s="25">
        <v>1202.46</v>
      </c>
    </row>
    <row r="63" spans="1:6">
      <c r="A63" s="18">
        <v>8</v>
      </c>
      <c r="B63" s="65" t="s">
        <v>93</v>
      </c>
      <c r="C63" s="27" t="s">
        <v>94</v>
      </c>
      <c r="D63" s="58">
        <v>117.88842900302114</v>
      </c>
      <c r="E63" s="24">
        <f t="shared" si="14"/>
        <v>23.577685800604229</v>
      </c>
      <c r="F63" s="25">
        <f t="shared" ref="F63" si="15">D63+E63</f>
        <v>141.46611480362537</v>
      </c>
    </row>
    <row r="64" spans="1:6">
      <c r="A64" s="18">
        <v>9</v>
      </c>
      <c r="B64" s="65" t="s">
        <v>95</v>
      </c>
      <c r="C64" s="27"/>
      <c r="D64" s="58"/>
      <c r="E64" s="26"/>
      <c r="F64" s="31"/>
    </row>
    <row r="65" spans="1:6">
      <c r="A65" s="18"/>
      <c r="B65" s="65" t="s">
        <v>96</v>
      </c>
      <c r="C65" s="27" t="s">
        <v>50</v>
      </c>
      <c r="D65" s="58">
        <v>1454.2142175226584</v>
      </c>
      <c r="E65" s="24">
        <f t="shared" ref="E65:E67" si="16">D65*0.2</f>
        <v>290.84284350453169</v>
      </c>
      <c r="F65" s="25">
        <v>1745.06</v>
      </c>
    </row>
    <row r="66" spans="1:6">
      <c r="A66" s="18"/>
      <c r="B66" s="65" t="s">
        <v>97</v>
      </c>
      <c r="C66" s="27" t="s">
        <v>50</v>
      </c>
      <c r="D66" s="58">
        <v>1347.8219577039274</v>
      </c>
      <c r="E66" s="24">
        <f t="shared" si="16"/>
        <v>269.56439154078549</v>
      </c>
      <c r="F66" s="25">
        <f>1617.38</f>
        <v>1617.38</v>
      </c>
    </row>
    <row r="67" spans="1:6">
      <c r="A67" s="18"/>
      <c r="B67" s="65" t="s">
        <v>98</v>
      </c>
      <c r="C67" s="27" t="s">
        <v>50</v>
      </c>
      <c r="D67" s="58">
        <v>1886.1233897280965</v>
      </c>
      <c r="E67" s="24">
        <f t="shared" si="16"/>
        <v>377.22467794561931</v>
      </c>
      <c r="F67" s="25">
        <v>2263.34</v>
      </c>
    </row>
    <row r="68" spans="1:6">
      <c r="A68" s="18">
        <v>10</v>
      </c>
      <c r="B68" s="65" t="s">
        <v>99</v>
      </c>
      <c r="C68" s="27"/>
      <c r="D68" s="58"/>
      <c r="E68" s="26"/>
      <c r="F68" s="31"/>
    </row>
    <row r="69" spans="1:6">
      <c r="A69" s="18"/>
      <c r="B69" s="65" t="s">
        <v>100</v>
      </c>
      <c r="C69" s="27" t="s">
        <v>101</v>
      </c>
      <c r="D69" s="58">
        <v>364.86127999999997</v>
      </c>
      <c r="E69" s="24">
        <f>D69*0.2</f>
        <v>72.972256000000002</v>
      </c>
      <c r="F69" s="25">
        <f>D69+E69</f>
        <v>437.83353599999998</v>
      </c>
    </row>
    <row r="70" spans="1:6">
      <c r="A70" s="18"/>
      <c r="B70" s="65" t="s">
        <v>102</v>
      </c>
      <c r="C70" s="27" t="s">
        <v>103</v>
      </c>
      <c r="D70" s="58"/>
      <c r="E70" s="26"/>
      <c r="F70" s="31"/>
    </row>
    <row r="71" spans="1:6">
      <c r="A71" s="18"/>
      <c r="B71" s="65"/>
      <c r="C71" s="27" t="s">
        <v>104</v>
      </c>
      <c r="E71" s="26"/>
      <c r="F71" s="31"/>
    </row>
    <row r="72" spans="1:6">
      <c r="A72" s="18"/>
      <c r="B72" s="65"/>
      <c r="C72" s="27" t="s">
        <v>101</v>
      </c>
      <c r="D72" s="58">
        <v>145.96559999999999</v>
      </c>
      <c r="E72" s="24">
        <f>D72*0.2</f>
        <v>29.19312</v>
      </c>
      <c r="F72" s="25">
        <f>D72+E72</f>
        <v>175.15871999999999</v>
      </c>
    </row>
    <row r="73" spans="1:6">
      <c r="A73" s="18">
        <v>11</v>
      </c>
      <c r="B73" s="65" t="s">
        <v>105</v>
      </c>
      <c r="C73" s="27"/>
      <c r="D73" s="58"/>
      <c r="E73" s="26"/>
      <c r="F73" s="31"/>
    </row>
    <row r="74" spans="1:6">
      <c r="A74" s="18"/>
      <c r="B74" s="65" t="s">
        <v>106</v>
      </c>
      <c r="C74" s="27"/>
      <c r="D74" s="58"/>
      <c r="E74" s="26"/>
      <c r="F74" s="31"/>
    </row>
    <row r="75" spans="1:6">
      <c r="A75" s="21"/>
      <c r="B75" s="26" t="s">
        <v>107</v>
      </c>
      <c r="C75" s="66" t="s">
        <v>101</v>
      </c>
      <c r="D75" s="58">
        <v>12626.272845921449</v>
      </c>
      <c r="E75" s="24">
        <f t="shared" ref="E75:E80" si="17">D75*0.2</f>
        <v>2525.2545691842897</v>
      </c>
      <c r="F75" s="25">
        <v>15151.52</v>
      </c>
    </row>
    <row r="76" spans="1:6">
      <c r="A76" s="21"/>
      <c r="B76" s="16" t="s">
        <v>108</v>
      </c>
      <c r="C76" s="66" t="s">
        <v>101</v>
      </c>
      <c r="D76" s="58">
        <v>12268.850549848943</v>
      </c>
      <c r="E76" s="24">
        <f t="shared" si="17"/>
        <v>2453.7701099697888</v>
      </c>
      <c r="F76" s="25">
        <f t="shared" ref="F76:F79" si="18">D76+E76</f>
        <v>14722.620659818731</v>
      </c>
    </row>
    <row r="77" spans="1:6">
      <c r="A77" s="21"/>
      <c r="B77" s="16" t="s">
        <v>109</v>
      </c>
      <c r="C77" s="66" t="s">
        <v>101</v>
      </c>
      <c r="D77" s="58">
        <v>12113.978888217523</v>
      </c>
      <c r="E77" s="24">
        <f t="shared" si="17"/>
        <v>2422.7957776435046</v>
      </c>
      <c r="F77" s="25">
        <v>14536.78</v>
      </c>
    </row>
    <row r="78" spans="1:6">
      <c r="A78" s="21"/>
      <c r="B78" s="16" t="s">
        <v>110</v>
      </c>
      <c r="C78" s="66" t="s">
        <v>101</v>
      </c>
      <c r="D78" s="58">
        <v>11508.751933534742</v>
      </c>
      <c r="E78" s="24">
        <f t="shared" si="17"/>
        <v>2301.7503867069486</v>
      </c>
      <c r="F78" s="25">
        <f t="shared" si="18"/>
        <v>13810.502320241691</v>
      </c>
    </row>
    <row r="79" spans="1:6">
      <c r="A79" s="21"/>
      <c r="B79" s="16" t="s">
        <v>111</v>
      </c>
      <c r="C79" s="66" t="s">
        <v>101</v>
      </c>
      <c r="D79" s="58">
        <v>11699.367824773415</v>
      </c>
      <c r="E79" s="24">
        <f t="shared" si="17"/>
        <v>2339.8735649546829</v>
      </c>
      <c r="F79" s="25">
        <f t="shared" si="18"/>
        <v>14039.241389728099</v>
      </c>
    </row>
    <row r="80" spans="1:6">
      <c r="A80" s="21"/>
      <c r="B80" s="16" t="s">
        <v>112</v>
      </c>
      <c r="C80" s="66" t="s">
        <v>101</v>
      </c>
      <c r="D80" s="58">
        <v>15997.875172205439</v>
      </c>
      <c r="E80" s="24">
        <f t="shared" si="17"/>
        <v>3199.5750344410881</v>
      </c>
      <c r="F80" s="25">
        <v>19197.46</v>
      </c>
    </row>
    <row r="81" spans="1:6">
      <c r="A81" s="21">
        <v>12</v>
      </c>
      <c r="B81" s="19" t="s">
        <v>113</v>
      </c>
      <c r="C81" s="66"/>
      <c r="D81" s="58"/>
      <c r="E81" s="26"/>
      <c r="F81" s="31"/>
    </row>
    <row r="82" spans="1:6">
      <c r="A82" s="21"/>
      <c r="B82" s="19" t="s">
        <v>114</v>
      </c>
      <c r="C82" s="66"/>
      <c r="D82" s="58"/>
      <c r="E82" s="26"/>
      <c r="F82" s="31"/>
    </row>
    <row r="83" spans="1:6">
      <c r="A83" s="21"/>
      <c r="B83" s="26" t="s">
        <v>64</v>
      </c>
      <c r="C83" s="66" t="s">
        <v>101</v>
      </c>
      <c r="D83" s="58">
        <v>13955.864187311179</v>
      </c>
      <c r="E83" s="24">
        <f t="shared" ref="E83:E87" si="19">D83*0.2</f>
        <v>2791.1728374622362</v>
      </c>
      <c r="F83" s="25">
        <v>16747.03</v>
      </c>
    </row>
    <row r="84" spans="1:6">
      <c r="A84" s="21"/>
      <c r="B84" s="26" t="s">
        <v>67</v>
      </c>
      <c r="C84" s="66" t="s">
        <v>101</v>
      </c>
      <c r="D84" s="58">
        <v>14625.404755287011</v>
      </c>
      <c r="E84" s="24">
        <f t="shared" si="19"/>
        <v>2925.0809510574022</v>
      </c>
      <c r="F84" s="25">
        <v>17550.48</v>
      </c>
    </row>
    <row r="85" spans="1:6">
      <c r="A85" s="21"/>
      <c r="B85" s="19" t="s">
        <v>115</v>
      </c>
      <c r="C85" s="66" t="s">
        <v>101</v>
      </c>
      <c r="D85" s="58">
        <v>16617.411818731118</v>
      </c>
      <c r="E85" s="24">
        <f t="shared" si="19"/>
        <v>3323.4823637462237</v>
      </c>
      <c r="F85" s="25">
        <f t="shared" ref="F85:F87" si="20">D85+E85</f>
        <v>19940.894182477343</v>
      </c>
    </row>
    <row r="86" spans="1:6">
      <c r="A86" s="21"/>
      <c r="B86" s="19" t="s">
        <v>116</v>
      </c>
      <c r="C86" s="66" t="s">
        <v>101</v>
      </c>
      <c r="D86" s="58">
        <v>19219.395734138972</v>
      </c>
      <c r="E86" s="24">
        <f t="shared" si="19"/>
        <v>3843.8791468277946</v>
      </c>
      <c r="F86" s="25">
        <v>23063.279999999999</v>
      </c>
    </row>
    <row r="87" spans="1:6">
      <c r="A87" s="21"/>
      <c r="B87" s="26" t="s">
        <v>117</v>
      </c>
      <c r="C87" s="66" t="s">
        <v>101</v>
      </c>
      <c r="D87" s="58">
        <v>22996.059329305135</v>
      </c>
      <c r="E87" s="24">
        <f t="shared" si="19"/>
        <v>4599.211865861027</v>
      </c>
      <c r="F87" s="25">
        <f t="shared" si="20"/>
        <v>27595.271195166162</v>
      </c>
    </row>
    <row r="88" spans="1:6">
      <c r="A88" s="21">
        <v>13</v>
      </c>
      <c r="B88" s="26" t="s">
        <v>118</v>
      </c>
      <c r="C88" s="66"/>
      <c r="D88" s="58"/>
      <c r="E88" s="26"/>
      <c r="F88" s="31"/>
    </row>
    <row r="89" spans="1:6">
      <c r="A89" s="21"/>
      <c r="B89" s="26" t="s">
        <v>64</v>
      </c>
      <c r="C89" s="66" t="s">
        <v>101</v>
      </c>
      <c r="D89" s="58">
        <v>13388.756410876133</v>
      </c>
      <c r="E89" s="24">
        <f t="shared" ref="E89:E93" si="21">D89*0.2</f>
        <v>2677.7512821752266</v>
      </c>
      <c r="F89" s="25">
        <f t="shared" ref="F89:F91" si="22">D89+E89</f>
        <v>16066.507693051359</v>
      </c>
    </row>
    <row r="90" spans="1:6">
      <c r="A90" s="21"/>
      <c r="B90" s="19" t="s">
        <v>119</v>
      </c>
      <c r="C90" s="66" t="s">
        <v>101</v>
      </c>
      <c r="D90" s="58">
        <v>14058.316978851964</v>
      </c>
      <c r="E90" s="24">
        <f t="shared" si="21"/>
        <v>2811.663395770393</v>
      </c>
      <c r="F90" s="25">
        <f t="shared" si="22"/>
        <v>16869.980374622359</v>
      </c>
    </row>
    <row r="91" spans="1:6">
      <c r="A91" s="21"/>
      <c r="B91" s="26" t="s">
        <v>115</v>
      </c>
      <c r="C91" s="66" t="s">
        <v>101</v>
      </c>
      <c r="D91" s="58">
        <v>16050.294042296071</v>
      </c>
      <c r="E91" s="24">
        <f t="shared" si="21"/>
        <v>3210.0588084592146</v>
      </c>
      <c r="F91" s="25">
        <f t="shared" si="22"/>
        <v>19260.352850755284</v>
      </c>
    </row>
    <row r="92" spans="1:6">
      <c r="A92" s="21"/>
      <c r="B92" s="19" t="s">
        <v>116</v>
      </c>
      <c r="C92" s="66" t="s">
        <v>101</v>
      </c>
      <c r="D92" s="58">
        <v>18368.719069486404</v>
      </c>
      <c r="E92" s="24">
        <f t="shared" si="21"/>
        <v>3673.7438138972811</v>
      </c>
      <c r="F92" s="25">
        <v>22042.46</v>
      </c>
    </row>
    <row r="93" spans="1:6">
      <c r="A93" s="21"/>
      <c r="B93" s="26" t="s">
        <v>117</v>
      </c>
      <c r="C93" s="66" t="s">
        <v>101</v>
      </c>
      <c r="D93" s="58">
        <v>21578.314888217523</v>
      </c>
      <c r="E93" s="24">
        <f t="shared" si="21"/>
        <v>4315.6629776435047</v>
      </c>
      <c r="F93" s="25">
        <v>25893.97</v>
      </c>
    </row>
    <row r="94" spans="1:6">
      <c r="A94" s="21">
        <v>14</v>
      </c>
      <c r="B94" s="26" t="s">
        <v>120</v>
      </c>
      <c r="C94" s="66"/>
      <c r="D94" s="58"/>
      <c r="E94" s="26"/>
      <c r="F94" s="31"/>
    </row>
    <row r="95" spans="1:6">
      <c r="A95" s="21"/>
      <c r="B95" s="16" t="s">
        <v>106</v>
      </c>
      <c r="C95" s="66"/>
      <c r="D95" s="58"/>
      <c r="E95" s="26"/>
      <c r="F95" s="31"/>
    </row>
    <row r="96" spans="1:6">
      <c r="A96" s="21"/>
      <c r="B96" s="19" t="s">
        <v>121</v>
      </c>
      <c r="C96" s="66" t="s">
        <v>101</v>
      </c>
      <c r="D96" s="58">
        <v>14692.746320000002</v>
      </c>
      <c r="E96" s="24">
        <f t="shared" ref="E96:E101" si="23">D96*0.2</f>
        <v>2938.5492640000007</v>
      </c>
      <c r="F96" s="25">
        <v>17631.3</v>
      </c>
    </row>
    <row r="97" spans="1:6">
      <c r="A97" s="21"/>
      <c r="B97" s="16" t="s">
        <v>108</v>
      </c>
      <c r="C97" s="66" t="s">
        <v>101</v>
      </c>
      <c r="D97" s="58">
        <v>14401.517760000001</v>
      </c>
      <c r="E97" s="24">
        <f t="shared" si="23"/>
        <v>2880.3035520000003</v>
      </c>
      <c r="F97" s="25">
        <v>17281.82</v>
      </c>
    </row>
    <row r="98" spans="1:6">
      <c r="A98" s="21"/>
      <c r="B98" s="16" t="s">
        <v>109</v>
      </c>
      <c r="C98" s="66" t="s">
        <v>101</v>
      </c>
      <c r="D98" s="58">
        <v>14228.11464</v>
      </c>
      <c r="E98" s="24">
        <f t="shared" si="23"/>
        <v>2845.6229280000002</v>
      </c>
      <c r="F98" s="25">
        <v>17073.73</v>
      </c>
    </row>
    <row r="99" spans="1:6">
      <c r="A99" s="21"/>
      <c r="B99" s="16" t="s">
        <v>110</v>
      </c>
      <c r="C99" s="66" t="s">
        <v>101</v>
      </c>
      <c r="D99" s="58">
        <v>13816.63912</v>
      </c>
      <c r="E99" s="24">
        <f t="shared" si="23"/>
        <v>2763.327824</v>
      </c>
      <c r="F99" s="25">
        <v>16579.97</v>
      </c>
    </row>
    <row r="100" spans="1:6">
      <c r="A100" s="21"/>
      <c r="B100" s="16" t="s">
        <v>111</v>
      </c>
      <c r="C100" s="66" t="s">
        <v>101</v>
      </c>
      <c r="D100" s="58">
        <v>13657.137919999999</v>
      </c>
      <c r="E100" s="24">
        <f t="shared" si="23"/>
        <v>2731.427584</v>
      </c>
      <c r="F100" s="25">
        <f t="shared" ref="F100" si="24">D100+E100</f>
        <v>16388.565503999998</v>
      </c>
    </row>
    <row r="101" spans="1:6">
      <c r="A101" s="21"/>
      <c r="B101" s="26" t="s">
        <v>112</v>
      </c>
      <c r="C101" s="66" t="s">
        <v>101</v>
      </c>
      <c r="D101" s="58">
        <v>18876.825680000002</v>
      </c>
      <c r="E101" s="24">
        <f t="shared" si="23"/>
        <v>3775.3651360000003</v>
      </c>
      <c r="F101" s="25">
        <v>22652.2</v>
      </c>
    </row>
    <row r="102" spans="1:6">
      <c r="A102" s="21">
        <v>15</v>
      </c>
      <c r="B102" s="26" t="s">
        <v>122</v>
      </c>
      <c r="C102" s="66"/>
      <c r="D102" s="58"/>
      <c r="E102" s="26"/>
      <c r="F102" s="31"/>
    </row>
    <row r="103" spans="1:6">
      <c r="A103" s="21"/>
      <c r="B103" s="26" t="s">
        <v>123</v>
      </c>
      <c r="C103" s="66"/>
      <c r="D103" s="58"/>
      <c r="E103" s="26"/>
      <c r="F103" s="31"/>
    </row>
    <row r="104" spans="1:6">
      <c r="A104" s="21"/>
      <c r="B104" s="26" t="s">
        <v>124</v>
      </c>
      <c r="C104" s="66" t="s">
        <v>101</v>
      </c>
      <c r="D104" s="58">
        <v>12429.652319999999</v>
      </c>
      <c r="E104" s="24">
        <f t="shared" ref="E104:E114" si="25">D104*0.2</f>
        <v>2485.930464</v>
      </c>
      <c r="F104" s="25">
        <v>14915.58</v>
      </c>
    </row>
    <row r="105" spans="1:6">
      <c r="A105" s="21"/>
      <c r="B105" s="16" t="s">
        <v>108</v>
      </c>
      <c r="C105" s="66" t="s">
        <v>101</v>
      </c>
      <c r="D105" s="58">
        <v>12559.387199999999</v>
      </c>
      <c r="E105" s="24">
        <f t="shared" si="25"/>
        <v>2511.8774400000002</v>
      </c>
      <c r="F105" s="25">
        <v>15071.27</v>
      </c>
    </row>
    <row r="106" spans="1:6">
      <c r="A106" s="21"/>
      <c r="B106" s="16" t="s">
        <v>109</v>
      </c>
      <c r="C106" s="66" t="s">
        <v>101</v>
      </c>
      <c r="D106" s="58">
        <v>12730.065199999999</v>
      </c>
      <c r="E106" s="24">
        <f t="shared" si="25"/>
        <v>2546.0130399999998</v>
      </c>
      <c r="F106" s="25">
        <f t="shared" ref="F106:F114" si="26">D106+E106</f>
        <v>15276.078239999999</v>
      </c>
    </row>
    <row r="107" spans="1:6">
      <c r="A107" s="21"/>
      <c r="B107" s="16" t="s">
        <v>110</v>
      </c>
      <c r="C107" s="66" t="s">
        <v>101</v>
      </c>
      <c r="D107" s="58">
        <v>12750.551759999998</v>
      </c>
      <c r="E107" s="24">
        <f t="shared" si="25"/>
        <v>2550.1103519999997</v>
      </c>
      <c r="F107" s="25">
        <v>15300.66</v>
      </c>
    </row>
    <row r="108" spans="1:6">
      <c r="A108" s="21"/>
      <c r="B108" s="16" t="s">
        <v>111</v>
      </c>
      <c r="C108" s="66" t="s">
        <v>101</v>
      </c>
      <c r="D108" s="58">
        <v>15613.864320000001</v>
      </c>
      <c r="E108" s="24">
        <f t="shared" si="25"/>
        <v>3122.7728640000005</v>
      </c>
      <c r="F108" s="25">
        <v>18736.63</v>
      </c>
    </row>
    <row r="109" spans="1:6">
      <c r="A109" s="21"/>
      <c r="B109" s="26" t="s">
        <v>112</v>
      </c>
      <c r="C109" s="66" t="s">
        <v>101</v>
      </c>
      <c r="D109" s="58">
        <v>15968.96408</v>
      </c>
      <c r="E109" s="24">
        <f t="shared" si="25"/>
        <v>3193.7928160000001</v>
      </c>
      <c r="F109" s="25">
        <v>19162.75</v>
      </c>
    </row>
    <row r="110" spans="1:6">
      <c r="A110" s="21">
        <v>16</v>
      </c>
      <c r="B110" s="19" t="s">
        <v>125</v>
      </c>
      <c r="C110" s="66" t="s">
        <v>101</v>
      </c>
      <c r="D110" s="58">
        <v>6074.6057600000004</v>
      </c>
      <c r="E110" s="24">
        <f t="shared" si="25"/>
        <v>1214.9211520000001</v>
      </c>
      <c r="F110" s="25">
        <f t="shared" si="26"/>
        <v>7289.5269120000003</v>
      </c>
    </row>
    <row r="111" spans="1:6">
      <c r="A111" s="21"/>
      <c r="B111" s="19" t="s">
        <v>126</v>
      </c>
      <c r="C111" s="66" t="s">
        <v>101</v>
      </c>
      <c r="D111" s="58">
        <v>6231.1509600000009</v>
      </c>
      <c r="E111" s="24">
        <f t="shared" si="25"/>
        <v>1246.2301920000002</v>
      </c>
      <c r="F111" s="25">
        <f t="shared" si="26"/>
        <v>7477.3811520000008</v>
      </c>
    </row>
    <row r="112" spans="1:6">
      <c r="A112" s="21"/>
      <c r="B112" s="26" t="s">
        <v>127</v>
      </c>
      <c r="C112" s="66" t="s">
        <v>101</v>
      </c>
      <c r="D112" s="58">
        <v>7871.6328000000003</v>
      </c>
      <c r="E112" s="24">
        <f t="shared" si="25"/>
        <v>1574.3265600000002</v>
      </c>
      <c r="F112" s="25">
        <f t="shared" si="26"/>
        <v>9445.9593600000007</v>
      </c>
    </row>
    <row r="113" spans="1:6">
      <c r="A113" s="21"/>
      <c r="B113" s="19" t="s">
        <v>128</v>
      </c>
      <c r="C113" s="66" t="s">
        <v>101</v>
      </c>
      <c r="D113" s="58">
        <v>9573.877919999999</v>
      </c>
      <c r="E113" s="24">
        <f t="shared" si="25"/>
        <v>1914.775584</v>
      </c>
      <c r="F113" s="25">
        <v>11488.66</v>
      </c>
    </row>
    <row r="114" spans="1:6" s="29" customFormat="1">
      <c r="A114" s="289"/>
      <c r="B114" s="117" t="s">
        <v>129</v>
      </c>
      <c r="C114" s="301" t="s">
        <v>101</v>
      </c>
      <c r="D114" s="70">
        <v>10021.48352</v>
      </c>
      <c r="E114" s="314">
        <f t="shared" si="25"/>
        <v>2004.2967040000001</v>
      </c>
      <c r="F114" s="315">
        <f t="shared" si="26"/>
        <v>12025.780224</v>
      </c>
    </row>
    <row r="115" spans="1:6">
      <c r="A115" s="21">
        <v>17</v>
      </c>
      <c r="B115" s="16" t="s">
        <v>130</v>
      </c>
      <c r="C115" s="66"/>
      <c r="D115" s="58"/>
      <c r="E115" s="26"/>
      <c r="F115" s="31"/>
    </row>
    <row r="116" spans="1:6">
      <c r="A116" s="21"/>
      <c r="B116" s="16" t="s">
        <v>131</v>
      </c>
      <c r="C116" s="66"/>
      <c r="D116" s="58"/>
      <c r="E116" s="26"/>
      <c r="F116" s="31"/>
    </row>
    <row r="117" spans="1:6">
      <c r="A117" s="21"/>
      <c r="B117" s="19" t="s">
        <v>132</v>
      </c>
      <c r="C117" s="66"/>
      <c r="D117" s="58"/>
      <c r="E117" s="26"/>
      <c r="F117" s="31"/>
    </row>
    <row r="118" spans="1:6">
      <c r="A118" s="21"/>
      <c r="B118" s="16" t="s">
        <v>133</v>
      </c>
      <c r="C118" s="66" t="s">
        <v>101</v>
      </c>
      <c r="D118" s="58">
        <v>50981.542320000008</v>
      </c>
      <c r="E118" s="24">
        <f t="shared" ref="E118:E120" si="27">D118*0.2</f>
        <v>10196.308464000002</v>
      </c>
      <c r="F118" s="25">
        <v>61177.84</v>
      </c>
    </row>
    <row r="119" spans="1:6">
      <c r="A119" s="18"/>
      <c r="B119" s="23" t="s">
        <v>134</v>
      </c>
      <c r="C119" s="27" t="s">
        <v>101</v>
      </c>
      <c r="D119" s="58">
        <v>77914.947039999999</v>
      </c>
      <c r="E119" s="24">
        <f t="shared" si="27"/>
        <v>15582.989408000001</v>
      </c>
      <c r="F119" s="25">
        <f t="shared" ref="F119" si="28">D119+E119</f>
        <v>93497.936447999993</v>
      </c>
    </row>
    <row r="120" spans="1:6">
      <c r="A120" s="18">
        <v>18</v>
      </c>
      <c r="B120" s="65" t="s">
        <v>135</v>
      </c>
      <c r="C120" s="27" t="s">
        <v>101</v>
      </c>
      <c r="D120" s="58">
        <v>14419.530079999999</v>
      </c>
      <c r="E120" s="24">
        <f t="shared" si="27"/>
        <v>2883.9060159999999</v>
      </c>
      <c r="F120" s="25">
        <v>17303.439999999999</v>
      </c>
    </row>
    <row r="121" spans="1:6">
      <c r="A121" s="67">
        <v>19</v>
      </c>
      <c r="B121" s="68" t="s">
        <v>136</v>
      </c>
      <c r="C121" s="69"/>
      <c r="D121" s="70"/>
      <c r="E121" s="26"/>
      <c r="F121" s="31"/>
    </row>
    <row r="122" spans="1:6">
      <c r="A122" s="67"/>
      <c r="B122" s="71" t="s">
        <v>137</v>
      </c>
      <c r="C122" s="69" t="s">
        <v>138</v>
      </c>
      <c r="D122" s="70">
        <v>659.32943999999998</v>
      </c>
      <c r="E122" s="24">
        <f t="shared" ref="E122:E123" si="29">D122*0.2</f>
        <v>131.86588800000001</v>
      </c>
      <c r="F122" s="25">
        <f t="shared" ref="F122:F125" si="30">D122+E122</f>
        <v>791.19532800000002</v>
      </c>
    </row>
    <row r="123" spans="1:6">
      <c r="A123" s="67"/>
      <c r="B123" s="72" t="s">
        <v>53</v>
      </c>
      <c r="C123" s="69" t="s">
        <v>138</v>
      </c>
      <c r="D123" s="70">
        <v>1184.2891199999999</v>
      </c>
      <c r="E123" s="24">
        <f t="shared" si="29"/>
        <v>236.85782399999999</v>
      </c>
      <c r="F123" s="25">
        <f t="shared" si="30"/>
        <v>1421.1469439999998</v>
      </c>
    </row>
    <row r="124" spans="1:6">
      <c r="A124" s="67"/>
      <c r="B124" s="68" t="s">
        <v>54</v>
      </c>
      <c r="C124" s="69"/>
      <c r="D124" s="70"/>
      <c r="E124" s="26"/>
      <c r="F124" s="31"/>
    </row>
    <row r="125" spans="1:6">
      <c r="A125" s="67"/>
      <c r="B125" s="68" t="s">
        <v>139</v>
      </c>
      <c r="C125" s="69" t="s">
        <v>138</v>
      </c>
      <c r="D125" s="70">
        <v>17.058799999999998</v>
      </c>
      <c r="E125" s="24">
        <f t="shared" ref="E125:E126" si="31">D125*0.2</f>
        <v>3.4117599999999997</v>
      </c>
      <c r="F125" s="25">
        <f t="shared" si="30"/>
        <v>20.470559999999999</v>
      </c>
    </row>
    <row r="126" spans="1:6">
      <c r="A126" s="67"/>
      <c r="B126" s="68" t="s">
        <v>58</v>
      </c>
      <c r="C126" s="69" t="s">
        <v>138</v>
      </c>
      <c r="D126" s="70">
        <v>25.613199999999999</v>
      </c>
      <c r="E126" s="24">
        <f t="shared" si="31"/>
        <v>5.1226400000000005</v>
      </c>
      <c r="F126" s="25">
        <v>30.73</v>
      </c>
    </row>
    <row r="127" spans="1:6">
      <c r="A127" s="18">
        <v>20</v>
      </c>
      <c r="B127" s="65" t="s">
        <v>140</v>
      </c>
      <c r="C127" s="27"/>
      <c r="D127" s="58"/>
      <c r="E127" s="26"/>
      <c r="F127" s="31"/>
    </row>
    <row r="128" spans="1:6">
      <c r="A128" s="18"/>
      <c r="B128" s="65" t="s">
        <v>141</v>
      </c>
      <c r="C128" s="27"/>
      <c r="D128" s="58"/>
      <c r="E128" s="26"/>
      <c r="F128" s="31"/>
    </row>
    <row r="129" spans="1:6">
      <c r="A129" s="18"/>
      <c r="B129" s="23" t="s">
        <v>64</v>
      </c>
      <c r="C129" s="27" t="s">
        <v>142</v>
      </c>
      <c r="D129" s="58">
        <v>1304.2952</v>
      </c>
      <c r="E129" s="24">
        <f t="shared" ref="E129:E134" si="32">D129*0.2</f>
        <v>260.85903999999999</v>
      </c>
      <c r="F129" s="25">
        <v>1565.16</v>
      </c>
    </row>
    <row r="130" spans="1:6">
      <c r="A130" s="18"/>
      <c r="B130" s="23" t="s">
        <v>143</v>
      </c>
      <c r="C130" s="27" t="s">
        <v>142</v>
      </c>
      <c r="D130" s="58">
        <v>1507.01288</v>
      </c>
      <c r="E130" s="24">
        <f t="shared" si="32"/>
        <v>301.40257600000001</v>
      </c>
      <c r="F130" s="25">
        <v>1808.41</v>
      </c>
    </row>
    <row r="131" spans="1:6">
      <c r="A131" s="18"/>
      <c r="B131" s="23" t="s">
        <v>67</v>
      </c>
      <c r="C131" s="27" t="s">
        <v>142</v>
      </c>
      <c r="D131" s="58">
        <v>1872.45136</v>
      </c>
      <c r="E131" s="24">
        <f t="shared" si="32"/>
        <v>374.490272</v>
      </c>
      <c r="F131" s="25">
        <f t="shared" ref="F131:F134" si="33">D131+E131</f>
        <v>2246.941632</v>
      </c>
    </row>
    <row r="132" spans="1:6">
      <c r="A132" s="55" t="s">
        <v>144</v>
      </c>
      <c r="B132" s="60" t="s">
        <v>145</v>
      </c>
      <c r="C132" s="27" t="s">
        <v>142</v>
      </c>
      <c r="D132" s="58">
        <v>1987.1099199999999</v>
      </c>
      <c r="E132" s="24">
        <f t="shared" si="32"/>
        <v>397.42198400000001</v>
      </c>
      <c r="F132" s="25">
        <f t="shared" si="33"/>
        <v>2384.5319039999999</v>
      </c>
    </row>
    <row r="133" spans="1:6">
      <c r="A133" s="55"/>
      <c r="B133" s="60" t="s">
        <v>115</v>
      </c>
      <c r="C133" s="27" t="s">
        <v>142</v>
      </c>
      <c r="D133" s="58">
        <v>2440.5348000000004</v>
      </c>
      <c r="E133" s="24">
        <f t="shared" si="32"/>
        <v>488.10696000000007</v>
      </c>
      <c r="F133" s="25">
        <f t="shared" si="33"/>
        <v>2928.6417600000004</v>
      </c>
    </row>
    <row r="134" spans="1:6">
      <c r="A134" s="18"/>
      <c r="B134" s="23" t="s">
        <v>116</v>
      </c>
      <c r="C134" s="27" t="s">
        <v>142</v>
      </c>
      <c r="D134" s="58">
        <v>3075.3827200000001</v>
      </c>
      <c r="E134" s="24">
        <f t="shared" si="32"/>
        <v>615.07654400000001</v>
      </c>
      <c r="F134" s="25">
        <f t="shared" si="33"/>
        <v>3690.4592640000001</v>
      </c>
    </row>
    <row r="135" spans="1:6">
      <c r="A135" s="55">
        <v>21</v>
      </c>
      <c r="B135" s="60" t="s">
        <v>146</v>
      </c>
      <c r="C135" s="27"/>
      <c r="D135" s="58"/>
      <c r="E135" s="26"/>
      <c r="F135" s="31"/>
    </row>
    <row r="136" spans="1:6">
      <c r="A136" s="55"/>
      <c r="B136" s="60" t="s">
        <v>147</v>
      </c>
      <c r="C136" s="27" t="s">
        <v>148</v>
      </c>
      <c r="D136" s="58">
        <v>28935.116320000001</v>
      </c>
      <c r="E136" s="24">
        <f t="shared" ref="E136:E140" si="34">D136*0.2</f>
        <v>5787.0232640000004</v>
      </c>
      <c r="F136" s="25">
        <f t="shared" ref="F136:F139" si="35">D136+E136</f>
        <v>34722.139584000004</v>
      </c>
    </row>
    <row r="137" spans="1:6">
      <c r="A137" s="55"/>
      <c r="B137" s="60" t="s">
        <v>73</v>
      </c>
      <c r="C137" s="27" t="s">
        <v>148</v>
      </c>
      <c r="D137" s="58">
        <v>43918.465519999998</v>
      </c>
      <c r="E137" s="24">
        <f t="shared" si="34"/>
        <v>8783.6931039999999</v>
      </c>
      <c r="F137" s="25">
        <f t="shared" si="35"/>
        <v>52702.158623999996</v>
      </c>
    </row>
    <row r="138" spans="1:6">
      <c r="A138" s="55"/>
      <c r="B138" s="60" t="s">
        <v>74</v>
      </c>
      <c r="C138" s="27" t="s">
        <v>148</v>
      </c>
      <c r="D138" s="58">
        <v>52830.391759999999</v>
      </c>
      <c r="E138" s="24">
        <f t="shared" si="34"/>
        <v>10566.078352</v>
      </c>
      <c r="F138" s="25">
        <f t="shared" si="35"/>
        <v>63396.470111999995</v>
      </c>
    </row>
    <row r="139" spans="1:6">
      <c r="A139" s="55">
        <v>22</v>
      </c>
      <c r="B139" s="60" t="s">
        <v>149</v>
      </c>
      <c r="C139" s="27" t="s">
        <v>150</v>
      </c>
      <c r="D139" s="58">
        <v>177.16000000000003</v>
      </c>
      <c r="E139" s="24">
        <f t="shared" si="34"/>
        <v>35.432000000000009</v>
      </c>
      <c r="F139" s="25">
        <f t="shared" si="35"/>
        <v>212.59200000000004</v>
      </c>
    </row>
    <row r="140" spans="1:6">
      <c r="A140" s="55"/>
      <c r="B140" s="60" t="s">
        <v>151</v>
      </c>
      <c r="C140" s="27" t="s">
        <v>150</v>
      </c>
      <c r="D140" s="58">
        <v>306.67200000000003</v>
      </c>
      <c r="E140" s="24">
        <f t="shared" si="34"/>
        <v>61.334400000000009</v>
      </c>
      <c r="F140" s="25">
        <v>368</v>
      </c>
    </row>
    <row r="141" spans="1:6">
      <c r="A141" s="55">
        <v>23</v>
      </c>
      <c r="B141" s="60" t="s">
        <v>152</v>
      </c>
      <c r="C141" s="27"/>
      <c r="D141" s="58"/>
      <c r="E141" s="26"/>
      <c r="F141" s="31"/>
    </row>
    <row r="142" spans="1:6">
      <c r="A142" s="55"/>
      <c r="B142" s="60" t="s">
        <v>153</v>
      </c>
      <c r="C142" s="27" t="s">
        <v>150</v>
      </c>
      <c r="D142" s="58">
        <v>2669.838422960725</v>
      </c>
      <c r="E142" s="24">
        <f t="shared" ref="E142:E144" si="36">D142*0.2</f>
        <v>533.96768459214502</v>
      </c>
      <c r="F142" s="25">
        <f t="shared" ref="F142:F144" si="37">D142+E142</f>
        <v>3203.8061075528699</v>
      </c>
    </row>
    <row r="143" spans="1:6">
      <c r="A143" s="55"/>
      <c r="B143" s="60" t="s">
        <v>74</v>
      </c>
      <c r="C143" s="27" t="s">
        <v>150</v>
      </c>
      <c r="D143" s="58">
        <v>4658.3045921450148</v>
      </c>
      <c r="E143" s="24">
        <f t="shared" si="36"/>
        <v>931.660918429003</v>
      </c>
      <c r="F143" s="25">
        <v>5589.96</v>
      </c>
    </row>
    <row r="144" spans="1:6">
      <c r="A144" s="55"/>
      <c r="B144" s="60" t="s">
        <v>154</v>
      </c>
      <c r="C144" s="27" t="s">
        <v>150</v>
      </c>
      <c r="D144" s="58">
        <v>5620.9438429003021</v>
      </c>
      <c r="E144" s="24">
        <f t="shared" si="36"/>
        <v>1124.1887685800605</v>
      </c>
      <c r="F144" s="25">
        <f t="shared" si="37"/>
        <v>6745.1326114803624</v>
      </c>
    </row>
    <row r="145" spans="1:6">
      <c r="A145" s="55">
        <v>24</v>
      </c>
      <c r="B145" s="60" t="s">
        <v>155</v>
      </c>
      <c r="C145" s="27"/>
      <c r="D145" s="58"/>
      <c r="E145" s="26"/>
      <c r="F145" s="31"/>
    </row>
    <row r="146" spans="1:6">
      <c r="A146" s="55"/>
      <c r="B146" s="60" t="s">
        <v>156</v>
      </c>
      <c r="C146" s="27" t="s">
        <v>157</v>
      </c>
      <c r="D146" s="58">
        <v>1806.4879274924469</v>
      </c>
      <c r="E146" s="24">
        <f t="shared" ref="E146:E149" si="38">D146*0.2</f>
        <v>361.29758549848941</v>
      </c>
      <c r="F146" s="25">
        <f t="shared" ref="F146:F147" si="39">D146+E146</f>
        <v>2167.7855129909362</v>
      </c>
    </row>
    <row r="147" spans="1:6">
      <c r="A147" s="55"/>
      <c r="B147" s="60" t="s">
        <v>52</v>
      </c>
      <c r="C147" s="27" t="s">
        <v>157</v>
      </c>
      <c r="D147" s="58">
        <v>2203.1099758308155</v>
      </c>
      <c r="E147" s="24">
        <f t="shared" si="38"/>
        <v>440.62199516616312</v>
      </c>
      <c r="F147" s="25">
        <f t="shared" si="39"/>
        <v>2643.7319709969788</v>
      </c>
    </row>
    <row r="148" spans="1:6">
      <c r="A148" s="55"/>
      <c r="B148" s="60" t="s">
        <v>53</v>
      </c>
      <c r="C148" s="27" t="s">
        <v>157</v>
      </c>
      <c r="D148" s="58">
        <v>2365.1264833836858</v>
      </c>
      <c r="E148" s="24">
        <f t="shared" si="38"/>
        <v>473.02529667673718</v>
      </c>
      <c r="F148" s="25">
        <v>2838.16</v>
      </c>
    </row>
    <row r="149" spans="1:6">
      <c r="A149" s="55"/>
      <c r="B149" s="60" t="s">
        <v>73</v>
      </c>
      <c r="C149" s="27" t="s">
        <v>157</v>
      </c>
      <c r="D149" s="58">
        <v>4759.2645800604232</v>
      </c>
      <c r="E149" s="24">
        <f t="shared" si="38"/>
        <v>951.85291601208473</v>
      </c>
      <c r="F149" s="25">
        <v>5711.11</v>
      </c>
    </row>
    <row r="150" spans="1:6">
      <c r="A150" s="55">
        <v>25</v>
      </c>
      <c r="B150" s="60" t="s">
        <v>158</v>
      </c>
      <c r="C150" s="27"/>
      <c r="D150" s="58"/>
      <c r="E150" s="26"/>
      <c r="F150" s="31"/>
    </row>
    <row r="151" spans="1:6">
      <c r="A151" s="55"/>
      <c r="B151" s="60" t="s">
        <v>159</v>
      </c>
      <c r="C151" s="27" t="s">
        <v>150</v>
      </c>
      <c r="D151" s="58">
        <v>420.78839274924474</v>
      </c>
      <c r="E151" s="24">
        <f t="shared" ref="E151:E157" si="40">D151*0.2</f>
        <v>84.157678549848953</v>
      </c>
      <c r="F151" s="25">
        <f t="shared" ref="F151:F157" si="41">D151+E151</f>
        <v>504.94607129909366</v>
      </c>
    </row>
    <row r="152" spans="1:6">
      <c r="A152" s="55"/>
      <c r="B152" s="60" t="s">
        <v>126</v>
      </c>
      <c r="C152" s="27" t="s">
        <v>150</v>
      </c>
      <c r="D152" s="58">
        <v>573.14436253776444</v>
      </c>
      <c r="E152" s="24">
        <f t="shared" si="40"/>
        <v>114.6288725075529</v>
      </c>
      <c r="F152" s="25">
        <f t="shared" si="41"/>
        <v>687.77323504531728</v>
      </c>
    </row>
    <row r="153" spans="1:6">
      <c r="A153" s="55"/>
      <c r="B153" s="60" t="s">
        <v>160</v>
      </c>
      <c r="C153" s="27" t="s">
        <v>150</v>
      </c>
      <c r="D153" s="58">
        <v>602.1659758308158</v>
      </c>
      <c r="E153" s="24">
        <f t="shared" si="40"/>
        <v>120.43319516616316</v>
      </c>
      <c r="F153" s="25">
        <f t="shared" si="41"/>
        <v>722.59917099697896</v>
      </c>
    </row>
    <row r="154" spans="1:6">
      <c r="A154" s="55"/>
      <c r="B154" s="60" t="s">
        <v>161</v>
      </c>
      <c r="C154" s="27" t="s">
        <v>150</v>
      </c>
      <c r="D154" s="58">
        <v>623.92968580060415</v>
      </c>
      <c r="E154" s="24">
        <f t="shared" si="40"/>
        <v>124.78593716012084</v>
      </c>
      <c r="F154" s="25">
        <f t="shared" si="41"/>
        <v>748.715622960725</v>
      </c>
    </row>
    <row r="155" spans="1:6">
      <c r="A155" s="55"/>
      <c r="B155" s="60" t="s">
        <v>128</v>
      </c>
      <c r="C155" s="27" t="s">
        <v>150</v>
      </c>
      <c r="D155" s="58">
        <v>886.40319999999997</v>
      </c>
      <c r="E155" s="24">
        <f t="shared" si="40"/>
        <v>177.28064000000001</v>
      </c>
      <c r="F155" s="25">
        <f t="shared" si="41"/>
        <v>1063.6838399999999</v>
      </c>
    </row>
    <row r="156" spans="1:6">
      <c r="A156" s="18"/>
      <c r="B156" s="60" t="s">
        <v>162</v>
      </c>
      <c r="C156" s="27" t="s">
        <v>150</v>
      </c>
      <c r="D156" s="58">
        <v>936.4251999999999</v>
      </c>
      <c r="E156" s="24">
        <f t="shared" si="40"/>
        <v>187.28503999999998</v>
      </c>
      <c r="F156" s="25">
        <v>1123.72</v>
      </c>
    </row>
    <row r="157" spans="1:6">
      <c r="A157" s="18"/>
      <c r="B157" s="60" t="s">
        <v>163</v>
      </c>
      <c r="C157" s="27" t="s">
        <v>150</v>
      </c>
      <c r="D157" s="58">
        <v>1084.1623999999999</v>
      </c>
      <c r="E157" s="24">
        <f t="shared" si="40"/>
        <v>216.83248</v>
      </c>
      <c r="F157" s="25">
        <f t="shared" si="41"/>
        <v>1300.99488</v>
      </c>
    </row>
    <row r="158" spans="1:6">
      <c r="A158" s="18">
        <v>26</v>
      </c>
      <c r="B158" s="23" t="s">
        <v>164</v>
      </c>
      <c r="C158" s="27"/>
      <c r="D158" s="58"/>
      <c r="E158" s="26"/>
      <c r="F158" s="31"/>
    </row>
    <row r="159" spans="1:6">
      <c r="A159" s="18"/>
      <c r="B159" s="23" t="s">
        <v>165</v>
      </c>
      <c r="C159" s="27"/>
      <c r="D159" s="58"/>
      <c r="E159" s="26"/>
      <c r="F159" s="31"/>
    </row>
    <row r="160" spans="1:6">
      <c r="A160" s="18"/>
      <c r="B160" s="23" t="s">
        <v>166</v>
      </c>
      <c r="C160" s="27"/>
      <c r="D160" s="58"/>
      <c r="E160" s="26"/>
      <c r="F160" s="31"/>
    </row>
    <row r="161" spans="1:6">
      <c r="A161" s="18"/>
      <c r="B161" s="23" t="s">
        <v>167</v>
      </c>
      <c r="C161" s="27" t="s">
        <v>148</v>
      </c>
      <c r="D161" s="58">
        <v>62095.743716012083</v>
      </c>
      <c r="E161" s="24">
        <f t="shared" ref="E161:E165" si="42">D161*0.2</f>
        <v>12419.148743202417</v>
      </c>
      <c r="F161" s="25">
        <f t="shared" ref="F161:F164" si="43">D161+E161</f>
        <v>74514.892459214505</v>
      </c>
    </row>
    <row r="162" spans="1:6">
      <c r="A162" s="18"/>
      <c r="B162" s="23" t="s">
        <v>168</v>
      </c>
      <c r="C162" s="27" t="s">
        <v>148</v>
      </c>
      <c r="D162" s="58">
        <v>86621.313957703926</v>
      </c>
      <c r="E162" s="24">
        <f t="shared" si="42"/>
        <v>17324.262791540787</v>
      </c>
      <c r="F162" s="25">
        <v>103945.57</v>
      </c>
    </row>
    <row r="163" spans="1:6">
      <c r="A163" s="18"/>
      <c r="B163" s="23" t="s">
        <v>169</v>
      </c>
      <c r="C163" s="27" t="s">
        <v>148</v>
      </c>
      <c r="D163" s="58">
        <v>183043.61770392748</v>
      </c>
      <c r="E163" s="24">
        <f t="shared" si="42"/>
        <v>36608.723540785497</v>
      </c>
      <c r="F163" s="25">
        <f t="shared" si="43"/>
        <v>219652.34124471297</v>
      </c>
    </row>
    <row r="164" spans="1:6">
      <c r="A164" s="18"/>
      <c r="B164" s="23" t="s">
        <v>170</v>
      </c>
      <c r="C164" s="27" t="s">
        <v>148</v>
      </c>
      <c r="D164" s="58">
        <v>187894.50090634439</v>
      </c>
      <c r="E164" s="24">
        <f t="shared" si="42"/>
        <v>37578.90018126888</v>
      </c>
      <c r="F164" s="25">
        <f t="shared" si="43"/>
        <v>225473.40108761325</v>
      </c>
    </row>
    <row r="165" spans="1:6">
      <c r="A165" s="18"/>
      <c r="B165" s="23" t="s">
        <v>171</v>
      </c>
      <c r="C165" s="27" t="s">
        <v>148</v>
      </c>
      <c r="D165" s="58">
        <v>247108.32577039275</v>
      </c>
      <c r="E165" s="24">
        <f t="shared" si="42"/>
        <v>49421.665154078553</v>
      </c>
      <c r="F165" s="25">
        <v>296530</v>
      </c>
    </row>
    <row r="166" spans="1:6">
      <c r="A166" s="18">
        <v>27</v>
      </c>
      <c r="B166" s="52" t="s">
        <v>172</v>
      </c>
      <c r="C166" s="27"/>
      <c r="D166" s="58"/>
      <c r="E166" s="26"/>
      <c r="F166" s="31"/>
    </row>
    <row r="167" spans="1:6">
      <c r="A167" s="18"/>
      <c r="B167" s="23" t="s">
        <v>173</v>
      </c>
      <c r="C167" s="27" t="s">
        <v>174</v>
      </c>
      <c r="D167" s="58">
        <v>15049.421599999998</v>
      </c>
      <c r="E167" s="24">
        <f t="shared" ref="E167:E172" si="44">D167*0.2</f>
        <v>3009.8843199999997</v>
      </c>
      <c r="F167" s="25">
        <v>18059.3</v>
      </c>
    </row>
    <row r="168" spans="1:6">
      <c r="A168" s="18"/>
      <c r="B168" s="23" t="s">
        <v>175</v>
      </c>
      <c r="C168" s="27" t="s">
        <v>174</v>
      </c>
      <c r="D168" s="58">
        <v>11690.23328</v>
      </c>
      <c r="E168" s="24">
        <f t="shared" si="44"/>
        <v>2338.046656</v>
      </c>
      <c r="F168" s="25">
        <f t="shared" ref="F168:F172" si="45">D168+E168</f>
        <v>14028.279936000001</v>
      </c>
    </row>
    <row r="169" spans="1:6">
      <c r="A169" s="18"/>
      <c r="B169" s="23" t="s">
        <v>176</v>
      </c>
      <c r="C169" s="27" t="s">
        <v>174</v>
      </c>
      <c r="D169" s="58">
        <v>11154.016720000001</v>
      </c>
      <c r="E169" s="24">
        <f t="shared" si="44"/>
        <v>2230.8033440000004</v>
      </c>
      <c r="F169" s="25">
        <f t="shared" si="45"/>
        <v>13384.820064000001</v>
      </c>
    </row>
    <row r="170" spans="1:6">
      <c r="A170" s="18"/>
      <c r="B170" s="23" t="s">
        <v>177</v>
      </c>
      <c r="C170" s="27" t="s">
        <v>174</v>
      </c>
      <c r="D170" s="58">
        <v>108523.37583999999</v>
      </c>
      <c r="E170" s="24">
        <f t="shared" si="44"/>
        <v>21704.675168000002</v>
      </c>
      <c r="F170" s="25">
        <v>130228.06</v>
      </c>
    </row>
    <row r="171" spans="1:6">
      <c r="A171" s="18"/>
      <c r="B171" s="23" t="s">
        <v>178</v>
      </c>
      <c r="C171" s="27" t="s">
        <v>174</v>
      </c>
      <c r="D171" s="58">
        <v>47264.077120000002</v>
      </c>
      <c r="E171" s="24">
        <f t="shared" si="44"/>
        <v>9452.8154240000003</v>
      </c>
      <c r="F171" s="25">
        <v>56716.9</v>
      </c>
    </row>
    <row r="172" spans="1:6">
      <c r="A172" s="18"/>
      <c r="B172" s="23" t="s">
        <v>179</v>
      </c>
      <c r="C172" s="27" t="s">
        <v>174</v>
      </c>
      <c r="D172" s="58">
        <v>38005.982000000004</v>
      </c>
      <c r="E172" s="24">
        <f t="shared" si="44"/>
        <v>7601.1964000000007</v>
      </c>
      <c r="F172" s="25">
        <f t="shared" si="45"/>
        <v>45607.178400000004</v>
      </c>
    </row>
    <row r="173" spans="1:6">
      <c r="A173" s="18">
        <v>28</v>
      </c>
      <c r="B173" s="23" t="s">
        <v>180</v>
      </c>
      <c r="C173" s="27"/>
      <c r="D173" s="58"/>
      <c r="E173" s="26"/>
      <c r="F173" s="31"/>
    </row>
    <row r="174" spans="1:6">
      <c r="A174" s="18"/>
      <c r="B174" s="23" t="s">
        <v>181</v>
      </c>
      <c r="C174" s="27"/>
      <c r="D174" s="58"/>
      <c r="E174" s="26"/>
      <c r="F174" s="31"/>
    </row>
    <row r="175" spans="1:6">
      <c r="A175" s="18"/>
      <c r="B175" s="23" t="s">
        <v>182</v>
      </c>
      <c r="C175" s="27" t="s">
        <v>183</v>
      </c>
      <c r="D175" s="58">
        <v>6640.2265740181274</v>
      </c>
      <c r="E175" s="24">
        <f t="shared" ref="E175:E177" si="46">D175*0.2</f>
        <v>1328.0453148036256</v>
      </c>
      <c r="F175" s="25">
        <v>7968.28</v>
      </c>
    </row>
    <row r="176" spans="1:6">
      <c r="A176" s="18"/>
      <c r="B176" s="23" t="s">
        <v>184</v>
      </c>
      <c r="C176" s="27" t="s">
        <v>183</v>
      </c>
      <c r="D176" s="58">
        <v>9609.4440664652575</v>
      </c>
      <c r="E176" s="24">
        <f t="shared" si="46"/>
        <v>1921.8888132930515</v>
      </c>
      <c r="F176" s="25">
        <f t="shared" ref="F176:F177" si="47">D176+E176</f>
        <v>11531.332879758309</v>
      </c>
    </row>
    <row r="177" spans="1:6">
      <c r="A177" s="18"/>
      <c r="B177" s="23" t="s">
        <v>185</v>
      </c>
      <c r="C177" s="27" t="s">
        <v>183</v>
      </c>
      <c r="D177" s="58">
        <v>12017.66574018127</v>
      </c>
      <c r="E177" s="24">
        <f t="shared" si="46"/>
        <v>2403.5331480362543</v>
      </c>
      <c r="F177" s="25">
        <f t="shared" si="47"/>
        <v>14421.198888217525</v>
      </c>
    </row>
    <row r="178" spans="1:6">
      <c r="A178" s="18">
        <v>29</v>
      </c>
      <c r="B178" s="23" t="s">
        <v>186</v>
      </c>
      <c r="C178" s="27"/>
      <c r="D178" s="58"/>
      <c r="E178" s="26"/>
      <c r="F178" s="31"/>
    </row>
    <row r="179" spans="1:6">
      <c r="A179" s="18"/>
      <c r="B179" s="23" t="s">
        <v>187</v>
      </c>
      <c r="C179" s="27" t="s">
        <v>150</v>
      </c>
      <c r="D179" s="58">
        <v>331.91322054380663</v>
      </c>
      <c r="E179" s="24">
        <f t="shared" ref="E179:E185" si="48">D179*0.2</f>
        <v>66.382644108761326</v>
      </c>
      <c r="F179" s="25">
        <v>398.29</v>
      </c>
    </row>
    <row r="180" spans="1:6">
      <c r="A180" s="18"/>
      <c r="B180" s="23" t="s">
        <v>160</v>
      </c>
      <c r="C180" s="27" t="s">
        <v>150</v>
      </c>
      <c r="D180" s="58">
        <v>514.25875528700908</v>
      </c>
      <c r="E180" s="24">
        <f t="shared" si="48"/>
        <v>102.85175105740183</v>
      </c>
      <c r="F180" s="25">
        <v>617.11</v>
      </c>
    </row>
    <row r="181" spans="1:6">
      <c r="A181" s="18"/>
      <c r="B181" s="23" t="s">
        <v>161</v>
      </c>
      <c r="C181" s="27" t="s">
        <v>150</v>
      </c>
      <c r="D181" s="58">
        <v>528.59031419939583</v>
      </c>
      <c r="E181" s="24">
        <f t="shared" si="48"/>
        <v>105.71806283987917</v>
      </c>
      <c r="F181" s="25">
        <f t="shared" ref="F181:F184" si="49">D181+E181</f>
        <v>634.308377039275</v>
      </c>
    </row>
    <row r="182" spans="1:6">
      <c r="A182" s="18"/>
      <c r="B182" s="23" t="s">
        <v>128</v>
      </c>
      <c r="C182" s="27" t="s">
        <v>150</v>
      </c>
      <c r="D182" s="58">
        <v>708.89848338368574</v>
      </c>
      <c r="E182" s="24">
        <f t="shared" si="48"/>
        <v>141.77969667673716</v>
      </c>
      <c r="F182" s="25">
        <v>850.68</v>
      </c>
    </row>
    <row r="183" spans="1:6">
      <c r="A183" s="18"/>
      <c r="B183" s="23" t="s">
        <v>162</v>
      </c>
      <c r="C183" s="27" t="s">
        <v>150</v>
      </c>
      <c r="D183" s="58">
        <v>764.97570996978845</v>
      </c>
      <c r="E183" s="24">
        <f t="shared" si="48"/>
        <v>152.9951419939577</v>
      </c>
      <c r="F183" s="25">
        <v>917.98</v>
      </c>
    </row>
    <row r="184" spans="1:6">
      <c r="A184" s="18"/>
      <c r="B184" s="23" t="s">
        <v>163</v>
      </c>
      <c r="C184" s="27" t="s">
        <v>150</v>
      </c>
      <c r="D184" s="58">
        <v>1204.5432447129908</v>
      </c>
      <c r="E184" s="24">
        <f t="shared" si="48"/>
        <v>240.90864894259818</v>
      </c>
      <c r="F184" s="25">
        <f t="shared" si="49"/>
        <v>1445.4518936555889</v>
      </c>
    </row>
    <row r="185" spans="1:6">
      <c r="A185" s="18"/>
      <c r="B185" s="23" t="s">
        <v>188</v>
      </c>
      <c r="C185" s="27" t="s">
        <v>150</v>
      </c>
      <c r="D185" s="58">
        <v>1532.071407854985</v>
      </c>
      <c r="E185" s="24">
        <f t="shared" si="48"/>
        <v>306.41428157099699</v>
      </c>
      <c r="F185" s="25">
        <v>1838.48</v>
      </c>
    </row>
    <row r="186" spans="1:6">
      <c r="A186" s="18">
        <v>30</v>
      </c>
      <c r="B186" s="23" t="s">
        <v>189</v>
      </c>
      <c r="C186" s="27"/>
      <c r="D186" s="58"/>
      <c r="E186" s="26"/>
      <c r="F186" s="31"/>
    </row>
    <row r="187" spans="1:6">
      <c r="A187" s="18"/>
      <c r="B187" s="23" t="s">
        <v>187</v>
      </c>
      <c r="C187" s="27" t="s">
        <v>150</v>
      </c>
      <c r="D187" s="58">
        <v>424.50761933534739</v>
      </c>
      <c r="E187" s="24">
        <f t="shared" ref="E187:E191" si="50">D187*0.2</f>
        <v>84.901523867069486</v>
      </c>
      <c r="F187" s="25">
        <f t="shared" ref="F187:F190" si="51">D187+E187</f>
        <v>509.40914320241689</v>
      </c>
    </row>
    <row r="188" spans="1:6">
      <c r="A188" s="18"/>
      <c r="B188" s="23" t="s">
        <v>161</v>
      </c>
      <c r="C188" s="27" t="s">
        <v>150</v>
      </c>
      <c r="D188" s="58">
        <v>805.90548036253767</v>
      </c>
      <c r="E188" s="24">
        <f t="shared" si="50"/>
        <v>161.18109607250756</v>
      </c>
      <c r="F188" s="25">
        <f t="shared" si="51"/>
        <v>967.08657643504523</v>
      </c>
    </row>
    <row r="189" spans="1:6">
      <c r="A189" s="18"/>
      <c r="B189" s="23" t="s">
        <v>162</v>
      </c>
      <c r="C189" s="27" t="s">
        <v>150</v>
      </c>
      <c r="D189" s="58">
        <v>976.1345256797581</v>
      </c>
      <c r="E189" s="24">
        <f t="shared" si="50"/>
        <v>195.22690513595163</v>
      </c>
      <c r="F189" s="25">
        <f t="shared" si="51"/>
        <v>1171.3614308157098</v>
      </c>
    </row>
    <row r="190" spans="1:6">
      <c r="A190" s="18"/>
      <c r="B190" s="23" t="s">
        <v>163</v>
      </c>
      <c r="C190" s="27" t="s">
        <v>150</v>
      </c>
      <c r="D190" s="58">
        <v>1551.4612990936555</v>
      </c>
      <c r="E190" s="24">
        <f t="shared" si="50"/>
        <v>310.29225981873111</v>
      </c>
      <c r="F190" s="25">
        <f t="shared" si="51"/>
        <v>1861.7535589123866</v>
      </c>
    </row>
    <row r="191" spans="1:6">
      <c r="A191" s="18"/>
      <c r="B191" s="23" t="s">
        <v>188</v>
      </c>
      <c r="C191" s="27" t="s">
        <v>150</v>
      </c>
      <c r="D191" s="58">
        <v>1909.1592930513596</v>
      </c>
      <c r="E191" s="24">
        <f t="shared" si="50"/>
        <v>381.83185861027192</v>
      </c>
      <c r="F191" s="25">
        <v>2290.9899999999998</v>
      </c>
    </row>
    <row r="192" spans="1:6">
      <c r="A192" s="18">
        <v>31</v>
      </c>
      <c r="B192" s="23" t="s">
        <v>190</v>
      </c>
      <c r="C192" s="27"/>
      <c r="D192" s="58"/>
      <c r="E192" s="26"/>
      <c r="F192" s="31"/>
    </row>
    <row r="193" spans="1:6">
      <c r="A193" s="18"/>
      <c r="B193" s="23" t="s">
        <v>191</v>
      </c>
      <c r="C193" s="27" t="s">
        <v>150</v>
      </c>
      <c r="D193" s="58">
        <v>87.986400000000003</v>
      </c>
      <c r="E193" s="24">
        <f t="shared" ref="E193:E199" si="52">D193*0.2</f>
        <v>17.597280000000001</v>
      </c>
      <c r="F193" s="25">
        <v>105.59</v>
      </c>
    </row>
    <row r="194" spans="1:6">
      <c r="A194" s="18"/>
      <c r="B194" s="23" t="s">
        <v>160</v>
      </c>
      <c r="C194" s="27" t="s">
        <v>150</v>
      </c>
      <c r="D194" s="58">
        <v>226.72744</v>
      </c>
      <c r="E194" s="24">
        <f t="shared" si="52"/>
        <v>45.345488000000003</v>
      </c>
      <c r="F194" s="25">
        <v>272.08</v>
      </c>
    </row>
    <row r="195" spans="1:6">
      <c r="A195" s="18"/>
      <c r="B195" s="23" t="s">
        <v>161</v>
      </c>
      <c r="C195" s="27" t="s">
        <v>150</v>
      </c>
      <c r="D195" s="58">
        <v>293.4092</v>
      </c>
      <c r="E195" s="24">
        <f t="shared" si="52"/>
        <v>58.681840000000001</v>
      </c>
      <c r="F195" s="25">
        <f t="shared" ref="F195:F218" si="53">D195+E195</f>
        <v>352.09104000000002</v>
      </c>
    </row>
    <row r="196" spans="1:6">
      <c r="A196" s="18"/>
      <c r="B196" s="23" t="s">
        <v>128</v>
      </c>
      <c r="C196" s="27" t="s">
        <v>150</v>
      </c>
      <c r="D196" s="58">
        <v>349.42863999999997</v>
      </c>
      <c r="E196" s="24">
        <f t="shared" si="52"/>
        <v>69.885728</v>
      </c>
      <c r="F196" s="25">
        <v>419.32</v>
      </c>
    </row>
    <row r="197" spans="1:6">
      <c r="A197" s="18"/>
      <c r="B197" s="23" t="s">
        <v>162</v>
      </c>
      <c r="C197" s="27" t="s">
        <v>150</v>
      </c>
      <c r="D197" s="58">
        <v>442.77256000000006</v>
      </c>
      <c r="E197" s="24">
        <f t="shared" si="52"/>
        <v>88.554512000000017</v>
      </c>
      <c r="F197" s="25">
        <v>531.32000000000005</v>
      </c>
    </row>
    <row r="198" spans="1:6">
      <c r="A198" s="18"/>
      <c r="B198" s="23" t="s">
        <v>163</v>
      </c>
      <c r="C198" s="27" t="s">
        <v>150</v>
      </c>
      <c r="D198" s="58">
        <v>701.46696000000009</v>
      </c>
      <c r="E198" s="24">
        <f t="shared" si="52"/>
        <v>140.29339200000001</v>
      </c>
      <c r="F198" s="25">
        <f t="shared" si="53"/>
        <v>841.76035200000013</v>
      </c>
    </row>
    <row r="199" spans="1:6">
      <c r="A199" s="18"/>
      <c r="B199" s="23" t="s">
        <v>188</v>
      </c>
      <c r="C199" s="27" t="s">
        <v>150</v>
      </c>
      <c r="D199" s="58">
        <v>850.84032000000002</v>
      </c>
      <c r="E199" s="24">
        <f t="shared" si="52"/>
        <v>170.16806400000002</v>
      </c>
      <c r="F199" s="25">
        <f t="shared" si="53"/>
        <v>1021.008384</v>
      </c>
    </row>
    <row r="200" spans="1:6">
      <c r="A200" s="18">
        <v>32</v>
      </c>
      <c r="B200" s="23" t="s">
        <v>192</v>
      </c>
      <c r="C200" s="27"/>
      <c r="D200" s="58"/>
      <c r="E200" s="26"/>
      <c r="F200" s="31"/>
    </row>
    <row r="201" spans="1:6">
      <c r="A201" s="18"/>
      <c r="B201" s="23" t="s">
        <v>193</v>
      </c>
      <c r="C201" s="27" t="s">
        <v>101</v>
      </c>
      <c r="D201" s="58">
        <v>21600.354435045316</v>
      </c>
      <c r="E201" s="24">
        <f t="shared" ref="E201:E205" si="54">D201*0.2</f>
        <v>4320.070887009063</v>
      </c>
      <c r="F201" s="25">
        <v>25920.42</v>
      </c>
    </row>
    <row r="202" spans="1:6">
      <c r="A202" s="18"/>
      <c r="B202" s="23" t="s">
        <v>194</v>
      </c>
      <c r="C202" s="27" t="s">
        <v>101</v>
      </c>
      <c r="D202" s="58">
        <v>22957.866821752265</v>
      </c>
      <c r="E202" s="24">
        <f t="shared" si="54"/>
        <v>4591.5733643504527</v>
      </c>
      <c r="F202" s="25">
        <f t="shared" si="53"/>
        <v>27549.440186102718</v>
      </c>
    </row>
    <row r="203" spans="1:6">
      <c r="A203" s="18"/>
      <c r="B203" s="52" t="s">
        <v>195</v>
      </c>
      <c r="C203" s="27" t="s">
        <v>101</v>
      </c>
      <c r="D203" s="58">
        <v>23033.539184290028</v>
      </c>
      <c r="E203" s="24">
        <f t="shared" si="54"/>
        <v>4606.707836858006</v>
      </c>
      <c r="F203" s="25">
        <f t="shared" si="53"/>
        <v>27640.247021148032</v>
      </c>
    </row>
    <row r="204" spans="1:6">
      <c r="A204" s="18"/>
      <c r="B204" s="23" t="s">
        <v>196</v>
      </c>
      <c r="C204" s="27" t="s">
        <v>101</v>
      </c>
      <c r="D204" s="58">
        <v>23659.146495468274</v>
      </c>
      <c r="E204" s="24">
        <f t="shared" si="54"/>
        <v>4731.8292990936552</v>
      </c>
      <c r="F204" s="25">
        <f t="shared" si="53"/>
        <v>28390.975794561928</v>
      </c>
    </row>
    <row r="205" spans="1:6">
      <c r="A205" s="18"/>
      <c r="B205" s="23" t="s">
        <v>197</v>
      </c>
      <c r="C205" s="27" t="s">
        <v>101</v>
      </c>
      <c r="D205" s="58">
        <v>23659.146495468274</v>
      </c>
      <c r="E205" s="24">
        <f t="shared" si="54"/>
        <v>4731.8292990936552</v>
      </c>
      <c r="F205" s="25">
        <f t="shared" si="53"/>
        <v>28390.975794561928</v>
      </c>
    </row>
    <row r="206" spans="1:6">
      <c r="A206" s="18">
        <v>33</v>
      </c>
      <c r="B206" s="23" t="s">
        <v>198</v>
      </c>
      <c r="C206" s="27"/>
      <c r="D206" s="58"/>
      <c r="E206" s="26"/>
      <c r="F206" s="31"/>
    </row>
    <row r="207" spans="1:6">
      <c r="A207" s="18"/>
      <c r="B207" s="23" t="s">
        <v>63</v>
      </c>
      <c r="C207" s="27" t="s">
        <v>199</v>
      </c>
      <c r="D207" s="58">
        <v>282.02839879154078</v>
      </c>
      <c r="E207" s="24">
        <f t="shared" ref="E207:E209" si="55">D207*0.2</f>
        <v>56.40567975830816</v>
      </c>
      <c r="F207" s="25">
        <v>338.44</v>
      </c>
    </row>
    <row r="208" spans="1:6">
      <c r="A208" s="18"/>
      <c r="B208" s="23" t="s">
        <v>64</v>
      </c>
      <c r="C208" s="27" t="s">
        <v>199</v>
      </c>
      <c r="D208" s="58">
        <v>433.67065256797582</v>
      </c>
      <c r="E208" s="24">
        <f t="shared" si="55"/>
        <v>86.734130513595176</v>
      </c>
      <c r="F208" s="25">
        <f t="shared" si="53"/>
        <v>520.40478308157094</v>
      </c>
    </row>
    <row r="209" spans="1:6">
      <c r="A209" s="18">
        <v>34</v>
      </c>
      <c r="B209" s="23" t="s">
        <v>200</v>
      </c>
      <c r="C209" s="27" t="s">
        <v>199</v>
      </c>
      <c r="D209" s="58">
        <v>1285.4809486404833</v>
      </c>
      <c r="E209" s="24">
        <f t="shared" si="55"/>
        <v>257.0961897280967</v>
      </c>
      <c r="F209" s="25">
        <f t="shared" si="53"/>
        <v>1542.5771383685801</v>
      </c>
    </row>
    <row r="210" spans="1:6">
      <c r="A210" s="18">
        <v>35</v>
      </c>
      <c r="B210" s="23" t="s">
        <v>201</v>
      </c>
      <c r="C210" s="27"/>
      <c r="D210" s="58"/>
      <c r="E210" s="26"/>
      <c r="F210" s="31"/>
    </row>
    <row r="211" spans="1:6">
      <c r="A211" s="18"/>
      <c r="B211" s="23" t="s">
        <v>202</v>
      </c>
      <c r="C211" s="27" t="s">
        <v>150</v>
      </c>
      <c r="D211" s="58">
        <v>1222.8562537764351</v>
      </c>
      <c r="E211" s="24">
        <f t="shared" ref="E211:E212" si="56">D211*0.2</f>
        <v>244.57125075528702</v>
      </c>
      <c r="F211" s="25">
        <f t="shared" si="53"/>
        <v>1467.4275045317222</v>
      </c>
    </row>
    <row r="212" spans="1:6">
      <c r="A212" s="18"/>
      <c r="B212" s="23" t="s">
        <v>203</v>
      </c>
      <c r="C212" s="27" t="s">
        <v>150</v>
      </c>
      <c r="D212" s="58">
        <v>928.2093957703928</v>
      </c>
      <c r="E212" s="24">
        <f t="shared" si="56"/>
        <v>185.64187915407857</v>
      </c>
      <c r="F212" s="25">
        <f t="shared" si="53"/>
        <v>1113.8512749244715</v>
      </c>
    </row>
    <row r="213" spans="1:6">
      <c r="A213" s="18">
        <v>36</v>
      </c>
      <c r="B213" s="52" t="s">
        <v>204</v>
      </c>
      <c r="C213" s="27"/>
      <c r="D213" s="58"/>
      <c r="E213" s="26"/>
      <c r="F213" s="31"/>
    </row>
    <row r="214" spans="1:6">
      <c r="A214" s="18"/>
      <c r="B214" s="23" t="s">
        <v>205</v>
      </c>
      <c r="C214" s="27" t="s">
        <v>150</v>
      </c>
      <c r="D214" s="58">
        <v>3063.7023262839875</v>
      </c>
      <c r="E214" s="24">
        <f t="shared" ref="E214:E218" si="57">D214*0.2</f>
        <v>612.74046525679751</v>
      </c>
      <c r="F214" s="25">
        <f t="shared" si="53"/>
        <v>3676.442791540785</v>
      </c>
    </row>
    <row r="215" spans="1:6">
      <c r="A215" s="18"/>
      <c r="B215" s="23" t="s">
        <v>206</v>
      </c>
      <c r="C215" s="27" t="s">
        <v>150</v>
      </c>
      <c r="D215" s="58">
        <v>3501.3926586102721</v>
      </c>
      <c r="E215" s="24">
        <f t="shared" si="57"/>
        <v>700.27853172205448</v>
      </c>
      <c r="F215" s="25">
        <f t="shared" si="53"/>
        <v>4201.6711903323267</v>
      </c>
    </row>
    <row r="216" spans="1:6">
      <c r="A216" s="18"/>
      <c r="B216" s="23" t="s">
        <v>207</v>
      </c>
      <c r="C216" s="27" t="s">
        <v>150</v>
      </c>
      <c r="D216" s="58">
        <v>3509.7322839879148</v>
      </c>
      <c r="E216" s="24">
        <f t="shared" si="57"/>
        <v>701.94645679758298</v>
      </c>
      <c r="F216" s="25">
        <f t="shared" si="53"/>
        <v>4211.6787407854981</v>
      </c>
    </row>
    <row r="217" spans="1:6">
      <c r="A217" s="18"/>
      <c r="B217" s="23" t="s">
        <v>208</v>
      </c>
      <c r="C217" s="27" t="s">
        <v>150</v>
      </c>
      <c r="D217" s="58">
        <v>4064.1073716012079</v>
      </c>
      <c r="E217" s="24">
        <f t="shared" si="57"/>
        <v>812.82147432024158</v>
      </c>
      <c r="F217" s="25">
        <f t="shared" si="53"/>
        <v>4876.9288459214495</v>
      </c>
    </row>
    <row r="218" spans="1:6">
      <c r="A218" s="18"/>
      <c r="B218" s="23" t="s">
        <v>209</v>
      </c>
      <c r="C218" s="27" t="s">
        <v>150</v>
      </c>
      <c r="D218" s="58">
        <v>4524.7316737160118</v>
      </c>
      <c r="E218" s="24">
        <f t="shared" si="57"/>
        <v>904.94633474320244</v>
      </c>
      <c r="F218" s="25">
        <f t="shared" si="53"/>
        <v>5429.6780084592137</v>
      </c>
    </row>
    <row r="219" spans="1:6">
      <c r="A219" s="18">
        <v>37</v>
      </c>
      <c r="B219" s="52" t="s">
        <v>210</v>
      </c>
      <c r="C219" s="27"/>
      <c r="D219" s="58"/>
      <c r="E219" s="26"/>
      <c r="F219" s="31"/>
    </row>
    <row r="220" spans="1:6">
      <c r="A220" s="18"/>
      <c r="B220" s="23" t="s">
        <v>211</v>
      </c>
      <c r="C220" s="27"/>
      <c r="D220" s="58"/>
      <c r="E220" s="26"/>
      <c r="F220" s="31"/>
    </row>
    <row r="221" spans="1:6">
      <c r="A221" s="18"/>
      <c r="B221" s="23" t="s">
        <v>212</v>
      </c>
      <c r="C221" s="27" t="s">
        <v>213</v>
      </c>
      <c r="D221" s="58">
        <v>148298.6433957704</v>
      </c>
      <c r="E221" s="24">
        <f t="shared" ref="E221:E222" si="58">D221*0.2</f>
        <v>29659.728679154083</v>
      </c>
      <c r="F221" s="25">
        <f t="shared" ref="F221:F222" si="59">D221+E221</f>
        <v>177958.37207492447</v>
      </c>
    </row>
    <row r="222" spans="1:6">
      <c r="A222" s="18"/>
      <c r="B222" s="23" t="s">
        <v>214</v>
      </c>
      <c r="C222" s="27" t="s">
        <v>213</v>
      </c>
      <c r="D222" s="58">
        <v>183969.34826586102</v>
      </c>
      <c r="E222" s="24">
        <f t="shared" si="58"/>
        <v>36793.869653172202</v>
      </c>
      <c r="F222" s="25">
        <f t="shared" si="59"/>
        <v>220763.21791903322</v>
      </c>
    </row>
    <row r="223" spans="1:6">
      <c r="A223" s="18">
        <v>38</v>
      </c>
      <c r="B223" s="52" t="s">
        <v>215</v>
      </c>
      <c r="C223" s="27"/>
      <c r="D223" s="58"/>
      <c r="E223" s="26"/>
      <c r="F223" s="31"/>
    </row>
    <row r="224" spans="1:6">
      <c r="A224" s="18"/>
      <c r="B224" s="52" t="s">
        <v>216</v>
      </c>
      <c r="C224" s="27"/>
      <c r="D224" s="58"/>
      <c r="E224" s="26"/>
      <c r="F224" s="31"/>
    </row>
    <row r="225" spans="1:6">
      <c r="A225" s="18"/>
      <c r="B225" s="23" t="s">
        <v>217</v>
      </c>
      <c r="C225" s="27" t="s">
        <v>101</v>
      </c>
      <c r="D225" s="58">
        <v>8312.1045317220542</v>
      </c>
      <c r="E225" s="24">
        <f t="shared" ref="E225:E231" si="60">D225*0.2</f>
        <v>1662.4209063444109</v>
      </c>
      <c r="F225" s="25">
        <v>9974.52</v>
      </c>
    </row>
    <row r="226" spans="1:6">
      <c r="A226" s="18"/>
      <c r="B226" s="23" t="s">
        <v>218</v>
      </c>
      <c r="C226" s="27" t="s">
        <v>101</v>
      </c>
      <c r="D226" s="58">
        <v>8354.380851963746</v>
      </c>
      <c r="E226" s="24">
        <f t="shared" si="60"/>
        <v>1670.8761703927494</v>
      </c>
      <c r="F226" s="25">
        <f t="shared" ref="F226:F231" si="61">D226+E226</f>
        <v>10025.257022356494</v>
      </c>
    </row>
    <row r="227" spans="1:6">
      <c r="A227" s="18"/>
      <c r="B227" s="23" t="s">
        <v>161</v>
      </c>
      <c r="C227" s="27" t="s">
        <v>101</v>
      </c>
      <c r="D227" s="58">
        <v>8394.4421027190328</v>
      </c>
      <c r="E227" s="24">
        <f t="shared" si="60"/>
        <v>1678.8884205438067</v>
      </c>
      <c r="F227" s="25">
        <f t="shared" si="61"/>
        <v>10073.330523262839</v>
      </c>
    </row>
    <row r="228" spans="1:6">
      <c r="A228" s="18"/>
      <c r="B228" s="23" t="s">
        <v>128</v>
      </c>
      <c r="C228" s="27" t="s">
        <v>101</v>
      </c>
      <c r="D228" s="58">
        <v>9335.8264954682763</v>
      </c>
      <c r="E228" s="24">
        <f t="shared" si="60"/>
        <v>1867.1652990936554</v>
      </c>
      <c r="F228" s="25">
        <v>11203</v>
      </c>
    </row>
    <row r="229" spans="1:6">
      <c r="A229" s="18"/>
      <c r="B229" s="23" t="s">
        <v>162</v>
      </c>
      <c r="C229" s="27" t="s">
        <v>101</v>
      </c>
      <c r="D229" s="58">
        <v>10481.937280966766</v>
      </c>
      <c r="E229" s="24">
        <f t="shared" si="60"/>
        <v>2096.387456193353</v>
      </c>
      <c r="F229" s="25">
        <v>12578.33</v>
      </c>
    </row>
    <row r="230" spans="1:6">
      <c r="A230" s="18"/>
      <c r="B230" s="23" t="s">
        <v>163</v>
      </c>
      <c r="C230" s="27" t="s">
        <v>101</v>
      </c>
      <c r="D230" s="58">
        <v>11383.250422960722</v>
      </c>
      <c r="E230" s="24">
        <f t="shared" si="60"/>
        <v>2276.6500845921446</v>
      </c>
      <c r="F230" s="25">
        <f t="shared" si="61"/>
        <v>13659.900507552866</v>
      </c>
    </row>
    <row r="231" spans="1:6">
      <c r="A231" s="18"/>
      <c r="B231" s="23" t="s">
        <v>188</v>
      </c>
      <c r="C231" s="27" t="s">
        <v>101</v>
      </c>
      <c r="D231" s="58">
        <v>13225.917957703927</v>
      </c>
      <c r="E231" s="24">
        <f t="shared" si="60"/>
        <v>2645.1835915407855</v>
      </c>
      <c r="F231" s="25">
        <f t="shared" si="61"/>
        <v>15871.101549244711</v>
      </c>
    </row>
    <row r="232" spans="1:6">
      <c r="A232" s="18">
        <v>39</v>
      </c>
      <c r="B232" s="52" t="s">
        <v>219</v>
      </c>
      <c r="C232" s="27"/>
      <c r="D232" s="58"/>
      <c r="E232" s="26"/>
      <c r="F232" s="31"/>
    </row>
    <row r="233" spans="1:6">
      <c r="A233" s="18"/>
      <c r="B233" s="52" t="s">
        <v>220</v>
      </c>
      <c r="C233" s="27"/>
      <c r="D233" s="58"/>
      <c r="E233" s="26"/>
      <c r="F233" s="31"/>
    </row>
    <row r="234" spans="1:6">
      <c r="A234" s="18"/>
      <c r="B234" s="23" t="s">
        <v>221</v>
      </c>
      <c r="C234" s="27"/>
      <c r="D234" s="58"/>
      <c r="E234" s="26"/>
      <c r="F234" s="31"/>
    </row>
    <row r="235" spans="1:6">
      <c r="A235" s="18"/>
      <c r="B235" s="23" t="s">
        <v>222</v>
      </c>
      <c r="C235" s="27" t="s">
        <v>101</v>
      </c>
      <c r="D235" s="58">
        <v>3043.6591601208456</v>
      </c>
      <c r="E235" s="24">
        <f t="shared" ref="E235:E241" si="62">D235*0.2</f>
        <v>608.73183202416919</v>
      </c>
      <c r="F235" s="25">
        <f t="shared" ref="F235:F240" si="63">D235+E235</f>
        <v>3652.3909921450149</v>
      </c>
    </row>
    <row r="236" spans="1:6">
      <c r="A236" s="18"/>
      <c r="B236" s="23" t="s">
        <v>218</v>
      </c>
      <c r="C236" s="27" t="s">
        <v>101</v>
      </c>
      <c r="D236" s="58">
        <v>3043.6591601208456</v>
      </c>
      <c r="E236" s="24">
        <f t="shared" si="62"/>
        <v>608.73183202416919</v>
      </c>
      <c r="F236" s="25">
        <f t="shared" si="63"/>
        <v>3652.3909921450149</v>
      </c>
    </row>
    <row r="237" spans="1:6">
      <c r="A237" s="18"/>
      <c r="B237" s="23" t="s">
        <v>161</v>
      </c>
      <c r="C237" s="27" t="s">
        <v>101</v>
      </c>
      <c r="D237" s="58">
        <v>3043.6591601208456</v>
      </c>
      <c r="E237" s="24">
        <f t="shared" si="62"/>
        <v>608.73183202416919</v>
      </c>
      <c r="F237" s="25">
        <f t="shared" si="63"/>
        <v>3652.3909921450149</v>
      </c>
    </row>
    <row r="238" spans="1:6">
      <c r="A238" s="18"/>
      <c r="B238" s="23" t="s">
        <v>128</v>
      </c>
      <c r="C238" s="27" t="s">
        <v>101</v>
      </c>
      <c r="D238" s="58">
        <v>3266.1210271903324</v>
      </c>
      <c r="E238" s="24">
        <f t="shared" si="62"/>
        <v>653.22420543806652</v>
      </c>
      <c r="F238" s="25">
        <v>3919.34</v>
      </c>
    </row>
    <row r="239" spans="1:6">
      <c r="A239" s="18"/>
      <c r="B239" s="23" t="s">
        <v>162</v>
      </c>
      <c r="C239" s="27" t="s">
        <v>101</v>
      </c>
      <c r="D239" s="58">
        <v>3270.8814924471299</v>
      </c>
      <c r="E239" s="24">
        <f t="shared" si="62"/>
        <v>654.17629848942602</v>
      </c>
      <c r="F239" s="25">
        <f t="shared" si="63"/>
        <v>3925.0577909365556</v>
      </c>
    </row>
    <row r="240" spans="1:6">
      <c r="A240" s="18"/>
      <c r="B240" s="23" t="s">
        <v>163</v>
      </c>
      <c r="C240" s="27" t="s">
        <v>101</v>
      </c>
      <c r="D240" s="58">
        <v>3339.5032386706944</v>
      </c>
      <c r="E240" s="24">
        <f t="shared" si="62"/>
        <v>667.90064773413894</v>
      </c>
      <c r="F240" s="25">
        <f t="shared" si="63"/>
        <v>4007.4038864048334</v>
      </c>
    </row>
    <row r="241" spans="1:6">
      <c r="A241" s="18"/>
      <c r="B241" s="23" t="s">
        <v>188</v>
      </c>
      <c r="C241" s="27" t="s">
        <v>101</v>
      </c>
      <c r="D241" s="58">
        <v>3876.7710453172208</v>
      </c>
      <c r="E241" s="24">
        <f t="shared" si="62"/>
        <v>775.35420906344416</v>
      </c>
      <c r="F241" s="25">
        <v>4652.12</v>
      </c>
    </row>
    <row r="242" spans="1:6">
      <c r="A242" s="18">
        <v>40</v>
      </c>
      <c r="B242" s="23" t="s">
        <v>223</v>
      </c>
      <c r="C242" s="27"/>
      <c r="D242" s="58"/>
      <c r="E242" s="26"/>
      <c r="F242" s="31"/>
    </row>
    <row r="243" spans="1:6">
      <c r="A243" s="18"/>
      <c r="B243" s="23" t="s">
        <v>224</v>
      </c>
      <c r="C243" s="27" t="s">
        <v>225</v>
      </c>
      <c r="D243" s="58">
        <v>206.12821752265859</v>
      </c>
      <c r="E243" s="24">
        <f>D243*0.2</f>
        <v>41.225643504531718</v>
      </c>
      <c r="F243" s="25">
        <v>247.36</v>
      </c>
    </row>
    <row r="244" spans="1:6">
      <c r="A244" s="18">
        <v>41</v>
      </c>
      <c r="B244" s="23" t="s">
        <v>226</v>
      </c>
      <c r="C244" s="27"/>
      <c r="D244" s="58"/>
      <c r="E244" s="26"/>
      <c r="F244" s="31"/>
    </row>
    <row r="245" spans="1:6">
      <c r="A245" s="18"/>
      <c r="B245" s="23" t="s">
        <v>227</v>
      </c>
      <c r="C245" s="27"/>
      <c r="D245" s="58"/>
      <c r="E245" s="26"/>
      <c r="F245" s="31"/>
    </row>
    <row r="246" spans="1:6">
      <c r="A246" s="18"/>
      <c r="B246" s="23" t="s">
        <v>228</v>
      </c>
      <c r="C246" s="27" t="s">
        <v>50</v>
      </c>
      <c r="D246" s="58">
        <v>3567.7457703927489</v>
      </c>
      <c r="E246" s="24">
        <f t="shared" ref="E246:E250" si="64">D246*0.2</f>
        <v>713.5491540785498</v>
      </c>
      <c r="F246" s="25">
        <v>4281.3</v>
      </c>
    </row>
    <row r="247" spans="1:6">
      <c r="A247" s="18"/>
      <c r="B247" s="23" t="s">
        <v>53</v>
      </c>
      <c r="C247" s="27" t="s">
        <v>50</v>
      </c>
      <c r="D247" s="58">
        <v>3765.9666465256801</v>
      </c>
      <c r="E247" s="24">
        <f t="shared" si="64"/>
        <v>753.1933293051361</v>
      </c>
      <c r="F247" s="25">
        <f t="shared" ref="F247:F250" si="65">D247+E247</f>
        <v>4519.1599758308166</v>
      </c>
    </row>
    <row r="248" spans="1:6">
      <c r="A248" s="18"/>
      <c r="B248" s="23" t="s">
        <v>73</v>
      </c>
      <c r="C248" s="27" t="s">
        <v>50</v>
      </c>
      <c r="D248" s="58">
        <v>3964.1575226586101</v>
      </c>
      <c r="E248" s="24">
        <f t="shared" si="64"/>
        <v>792.83150453172209</v>
      </c>
      <c r="F248" s="25">
        <f t="shared" si="65"/>
        <v>4756.9890271903323</v>
      </c>
    </row>
    <row r="249" spans="1:6">
      <c r="A249" s="18"/>
      <c r="B249" s="23" t="s">
        <v>74</v>
      </c>
      <c r="C249" s="27" t="s">
        <v>50</v>
      </c>
      <c r="D249" s="58">
        <v>4162.3783987915403</v>
      </c>
      <c r="E249" s="24">
        <f t="shared" si="64"/>
        <v>832.47567975830816</v>
      </c>
      <c r="F249" s="25">
        <v>4994.8599999999997</v>
      </c>
    </row>
    <row r="250" spans="1:6">
      <c r="A250" s="18"/>
      <c r="B250" s="23" t="s">
        <v>229</v>
      </c>
      <c r="C250" s="27" t="s">
        <v>50</v>
      </c>
      <c r="D250" s="58">
        <v>4558.7901510574011</v>
      </c>
      <c r="E250" s="24">
        <f t="shared" si="64"/>
        <v>911.75803021148022</v>
      </c>
      <c r="F250" s="25">
        <f t="shared" si="65"/>
        <v>5470.5481812688813</v>
      </c>
    </row>
    <row r="251" spans="1:6">
      <c r="A251" s="67">
        <v>42</v>
      </c>
      <c r="B251" s="71" t="s">
        <v>230</v>
      </c>
      <c r="C251" s="69"/>
      <c r="D251" s="70"/>
      <c r="E251" s="26"/>
      <c r="F251" s="31"/>
    </row>
    <row r="252" spans="1:6">
      <c r="A252" s="67"/>
      <c r="B252" s="71" t="s">
        <v>231</v>
      </c>
      <c r="C252" s="69" t="s">
        <v>150</v>
      </c>
      <c r="D252" s="70">
        <v>207.82583444108758</v>
      </c>
      <c r="E252" s="24">
        <f t="shared" ref="E252:E255" si="66">D252*0.2</f>
        <v>41.565166888217519</v>
      </c>
      <c r="F252" s="25">
        <v>249.4</v>
      </c>
    </row>
    <row r="253" spans="1:6">
      <c r="A253" s="67"/>
      <c r="B253" s="71" t="s">
        <v>232</v>
      </c>
      <c r="C253" s="69" t="s">
        <v>150</v>
      </c>
      <c r="D253" s="70">
        <v>292.53795939577037</v>
      </c>
      <c r="E253" s="24">
        <f t="shared" si="66"/>
        <v>58.507591879154077</v>
      </c>
      <c r="F253" s="25">
        <f t="shared" ref="F253:F255" si="67">D253+E253</f>
        <v>351.04555127492443</v>
      </c>
    </row>
    <row r="254" spans="1:6">
      <c r="A254" s="67"/>
      <c r="B254" s="71" t="s">
        <v>233</v>
      </c>
      <c r="C254" s="69" t="s">
        <v>150</v>
      </c>
      <c r="D254" s="70">
        <v>362.58216652567972</v>
      </c>
      <c r="E254" s="24">
        <f t="shared" si="66"/>
        <v>72.516433305135948</v>
      </c>
      <c r="F254" s="25">
        <f t="shared" si="67"/>
        <v>435.09859983081566</v>
      </c>
    </row>
    <row r="255" spans="1:6">
      <c r="A255" s="67"/>
      <c r="B255" s="72" t="s">
        <v>234</v>
      </c>
      <c r="C255" s="69" t="s">
        <v>150</v>
      </c>
      <c r="D255" s="70">
        <v>507.95295129909357</v>
      </c>
      <c r="E255" s="24">
        <f t="shared" si="66"/>
        <v>101.59059025981873</v>
      </c>
      <c r="F255" s="25">
        <f t="shared" si="67"/>
        <v>609.54354155891224</v>
      </c>
    </row>
    <row r="256" spans="1:6">
      <c r="A256" s="67">
        <v>43</v>
      </c>
      <c r="B256" s="71" t="s">
        <v>235</v>
      </c>
      <c r="C256" s="69"/>
      <c r="D256" s="70"/>
      <c r="E256" s="26"/>
      <c r="F256" s="31"/>
    </row>
    <row r="257" spans="1:6">
      <c r="A257" s="67"/>
      <c r="B257" s="71" t="s">
        <v>236</v>
      </c>
      <c r="C257" s="69" t="s">
        <v>237</v>
      </c>
      <c r="D257" s="70">
        <v>619.8740581510574</v>
      </c>
      <c r="E257" s="24">
        <f t="shared" ref="E257:E258" si="68">D257*0.2</f>
        <v>123.97481163021149</v>
      </c>
      <c r="F257" s="25">
        <v>743.84</v>
      </c>
    </row>
    <row r="258" spans="1:6">
      <c r="A258" s="67"/>
      <c r="B258" s="71" t="s">
        <v>238</v>
      </c>
      <c r="C258" s="69" t="s">
        <v>237</v>
      </c>
      <c r="D258" s="70">
        <v>471.37050334743196</v>
      </c>
      <c r="E258" s="24">
        <f t="shared" si="68"/>
        <v>94.274100669486401</v>
      </c>
      <c r="F258" s="25">
        <f t="shared" ref="F258" si="69">D258+E258</f>
        <v>565.64460401691838</v>
      </c>
    </row>
    <row r="259" spans="1:6">
      <c r="A259" s="67">
        <v>44</v>
      </c>
      <c r="B259" s="71" t="s">
        <v>239</v>
      </c>
      <c r="C259" s="69"/>
      <c r="D259" s="70"/>
      <c r="E259" s="26"/>
      <c r="F259" s="31"/>
    </row>
    <row r="260" spans="1:6">
      <c r="A260" s="67"/>
      <c r="B260" s="71" t="s">
        <v>240</v>
      </c>
      <c r="C260" s="69" t="s">
        <v>241</v>
      </c>
      <c r="D260" s="70">
        <v>18476.104743202417</v>
      </c>
      <c r="E260" s="24">
        <f>D260*0.2</f>
        <v>3695.2209486404836</v>
      </c>
      <c r="F260" s="25">
        <v>22171.32</v>
      </c>
    </row>
    <row r="261" spans="1:6">
      <c r="A261" s="67">
        <v>45</v>
      </c>
      <c r="B261" s="71" t="s">
        <v>242</v>
      </c>
      <c r="C261" s="69"/>
      <c r="D261" s="70"/>
      <c r="E261" s="26"/>
      <c r="F261" s="31"/>
    </row>
    <row r="262" spans="1:6">
      <c r="A262" s="18"/>
      <c r="B262" s="23" t="s">
        <v>243</v>
      </c>
      <c r="C262" s="27"/>
      <c r="D262" s="58"/>
      <c r="E262" s="26"/>
      <c r="F262" s="31"/>
    </row>
    <row r="263" spans="1:6">
      <c r="A263" s="18"/>
      <c r="B263" s="23" t="s">
        <v>244</v>
      </c>
      <c r="C263" s="27" t="s">
        <v>150</v>
      </c>
      <c r="D263" s="58">
        <v>127.17682779456193</v>
      </c>
      <c r="E263" s="24">
        <f t="shared" ref="E263:E266" si="70">D263*0.2</f>
        <v>25.435365558912387</v>
      </c>
      <c r="F263" s="25">
        <v>152.62</v>
      </c>
    </row>
    <row r="264" spans="1:6">
      <c r="A264" s="18"/>
      <c r="B264" s="23" t="s">
        <v>245</v>
      </c>
      <c r="C264" s="27" t="s">
        <v>150</v>
      </c>
      <c r="D264" s="58">
        <v>133.52416918429003</v>
      </c>
      <c r="E264" s="24">
        <f t="shared" si="70"/>
        <v>26.704833836858008</v>
      </c>
      <c r="F264" s="25">
        <v>160.22</v>
      </c>
    </row>
    <row r="265" spans="1:6">
      <c r="A265" s="18"/>
      <c r="B265" s="23" t="s">
        <v>246</v>
      </c>
      <c r="C265" s="27" t="s">
        <v>150</v>
      </c>
      <c r="D265" s="58">
        <v>197.10758308157097</v>
      </c>
      <c r="E265" s="24">
        <f t="shared" si="70"/>
        <v>39.421516616314193</v>
      </c>
      <c r="F265" s="25">
        <f t="shared" ref="F265:F266" si="71">D265+E265</f>
        <v>236.52909969788516</v>
      </c>
    </row>
    <row r="266" spans="1:6">
      <c r="A266" s="18"/>
      <c r="B266" s="23" t="s">
        <v>247</v>
      </c>
      <c r="C266" s="27" t="s">
        <v>150</v>
      </c>
      <c r="D266" s="58">
        <v>214.05716012084594</v>
      </c>
      <c r="E266" s="24">
        <f t="shared" si="70"/>
        <v>42.811432024169193</v>
      </c>
      <c r="F266" s="25">
        <f t="shared" si="71"/>
        <v>256.8685921450151</v>
      </c>
    </row>
    <row r="267" spans="1:6">
      <c r="A267" s="18"/>
      <c r="B267" s="23" t="s">
        <v>248</v>
      </c>
      <c r="C267" s="27"/>
      <c r="D267" s="58"/>
      <c r="E267" s="73"/>
      <c r="F267" s="31"/>
    </row>
    <row r="268" spans="1:6">
      <c r="A268" s="18"/>
      <c r="B268" s="23" t="s">
        <v>244</v>
      </c>
      <c r="C268" s="27" t="s">
        <v>150</v>
      </c>
      <c r="D268" s="58">
        <v>158.96353474320242</v>
      </c>
      <c r="E268" s="24">
        <f t="shared" ref="E268:E271" si="72">D268*0.2</f>
        <v>31.792706948640486</v>
      </c>
      <c r="F268" s="25">
        <f t="shared" ref="F268:F271" si="73">D268+E268</f>
        <v>190.75624169184289</v>
      </c>
    </row>
    <row r="269" spans="1:6">
      <c r="A269" s="18"/>
      <c r="B269" s="23" t="s">
        <v>245</v>
      </c>
      <c r="C269" s="27" t="s">
        <v>150</v>
      </c>
      <c r="D269" s="58">
        <v>180.16800604229607</v>
      </c>
      <c r="E269" s="24">
        <f t="shared" si="72"/>
        <v>36.033601208459217</v>
      </c>
      <c r="F269" s="25">
        <f t="shared" si="73"/>
        <v>216.20160725075527</v>
      </c>
    </row>
    <row r="270" spans="1:6">
      <c r="A270" s="18"/>
      <c r="B270" s="23" t="s">
        <v>246</v>
      </c>
      <c r="C270" s="27" t="s">
        <v>150</v>
      </c>
      <c r="D270" s="58">
        <v>235.27163141993955</v>
      </c>
      <c r="E270" s="24">
        <f t="shared" si="72"/>
        <v>47.054326283987912</v>
      </c>
      <c r="F270" s="25">
        <v>282.32</v>
      </c>
    </row>
    <row r="271" spans="1:6">
      <c r="A271" s="18"/>
      <c r="B271" s="23" t="s">
        <v>247</v>
      </c>
      <c r="C271" s="27" t="s">
        <v>150</v>
      </c>
      <c r="D271" s="58">
        <v>273.40567975830817</v>
      </c>
      <c r="E271" s="24">
        <f t="shared" si="72"/>
        <v>54.681135951661638</v>
      </c>
      <c r="F271" s="25">
        <f t="shared" si="73"/>
        <v>328.08681570996981</v>
      </c>
    </row>
    <row r="272" spans="1:6">
      <c r="A272" s="18">
        <v>46</v>
      </c>
      <c r="B272" s="23" t="s">
        <v>249</v>
      </c>
      <c r="C272" s="27"/>
      <c r="D272" s="58"/>
      <c r="E272" s="26"/>
      <c r="F272" s="31"/>
    </row>
    <row r="273" spans="1:7">
      <c r="A273" s="18"/>
      <c r="B273" s="23" t="s">
        <v>250</v>
      </c>
      <c r="C273" s="27" t="s">
        <v>150</v>
      </c>
      <c r="D273" s="58">
        <v>113.66247734138973</v>
      </c>
      <c r="E273" s="24">
        <f>D273*0.2</f>
        <v>22.732495468277946</v>
      </c>
      <c r="F273" s="25">
        <f t="shared" ref="F273" si="74">D273+E273</f>
        <v>136.39497280966768</v>
      </c>
    </row>
    <row r="274" spans="1:7">
      <c r="A274" s="55">
        <v>47</v>
      </c>
      <c r="B274" s="65" t="s">
        <v>251</v>
      </c>
      <c r="C274" s="57"/>
      <c r="D274" s="58"/>
      <c r="E274" s="26"/>
      <c r="F274" s="31"/>
    </row>
    <row r="275" spans="1:7">
      <c r="A275" s="55"/>
      <c r="B275" s="65" t="s">
        <v>252</v>
      </c>
      <c r="C275" s="57"/>
      <c r="D275" s="58"/>
      <c r="E275" s="26"/>
      <c r="F275" s="31"/>
    </row>
    <row r="276" spans="1:7">
      <c r="A276" s="55"/>
      <c r="B276" s="65" t="s">
        <v>253</v>
      </c>
      <c r="C276" s="57"/>
      <c r="D276" s="58"/>
      <c r="E276" s="26"/>
      <c r="F276" s="31"/>
    </row>
    <row r="277" spans="1:7">
      <c r="A277" s="55"/>
      <c r="B277" s="74" t="s">
        <v>64</v>
      </c>
      <c r="C277" s="66" t="s">
        <v>50</v>
      </c>
      <c r="D277" s="58">
        <v>748.78108761329304</v>
      </c>
      <c r="E277" s="24">
        <f t="shared" ref="E277:E281" si="75">D277*0.2</f>
        <v>149.7562175226586</v>
      </c>
      <c r="F277" s="25">
        <f t="shared" ref="F277:F280" si="76">D277+E277</f>
        <v>898.53730513595167</v>
      </c>
    </row>
    <row r="278" spans="1:7">
      <c r="A278" s="55"/>
      <c r="B278" s="74" t="s">
        <v>254</v>
      </c>
      <c r="C278" s="66" t="s">
        <v>50</v>
      </c>
      <c r="D278" s="58">
        <v>842.37622356495467</v>
      </c>
      <c r="E278" s="24">
        <f t="shared" si="75"/>
        <v>168.47524471299096</v>
      </c>
      <c r="F278" s="25">
        <v>1010.86</v>
      </c>
    </row>
    <row r="279" spans="1:7">
      <c r="A279" s="55"/>
      <c r="B279" s="74" t="s">
        <v>255</v>
      </c>
      <c r="C279" s="66" t="s">
        <v>50</v>
      </c>
      <c r="D279" s="58">
        <v>898.54130513595169</v>
      </c>
      <c r="E279" s="24">
        <f t="shared" si="75"/>
        <v>179.70826102719036</v>
      </c>
      <c r="F279" s="25">
        <f t="shared" si="76"/>
        <v>1078.2495661631419</v>
      </c>
    </row>
    <row r="280" spans="1:7">
      <c r="A280" s="55"/>
      <c r="B280" s="74" t="s">
        <v>256</v>
      </c>
      <c r="C280" s="66" t="s">
        <v>50</v>
      </c>
      <c r="D280" s="58">
        <v>954.70638670694859</v>
      </c>
      <c r="E280" s="24">
        <f t="shared" si="75"/>
        <v>190.94127734138974</v>
      </c>
      <c r="F280" s="25">
        <f t="shared" si="76"/>
        <v>1145.6476640483384</v>
      </c>
      <c r="G280" s="75"/>
    </row>
    <row r="281" spans="1:7">
      <c r="A281" s="55"/>
      <c r="B281" s="74" t="s">
        <v>257</v>
      </c>
      <c r="C281" s="66" t="s">
        <v>50</v>
      </c>
      <c r="D281" s="58">
        <v>1029.5864954682779</v>
      </c>
      <c r="E281" s="24">
        <f t="shared" si="75"/>
        <v>205.9172990936556</v>
      </c>
      <c r="F281" s="25">
        <v>1235.51</v>
      </c>
      <c r="G281" s="75"/>
    </row>
    <row r="282" spans="1:7">
      <c r="A282" s="55"/>
      <c r="B282" s="65" t="s">
        <v>258</v>
      </c>
      <c r="C282" s="66"/>
      <c r="D282" s="58"/>
      <c r="E282" s="26"/>
      <c r="F282" s="31"/>
      <c r="G282" s="75"/>
    </row>
    <row r="283" spans="1:7">
      <c r="A283" s="55"/>
      <c r="B283" s="74" t="s">
        <v>64</v>
      </c>
      <c r="C283" s="66" t="s">
        <v>50</v>
      </c>
      <c r="D283" s="58">
        <v>581.2871601208459</v>
      </c>
      <c r="E283" s="24">
        <f t="shared" ref="E283:E287" si="77">D283*0.2</f>
        <v>116.25743202416919</v>
      </c>
      <c r="F283" s="25">
        <v>697.55</v>
      </c>
      <c r="G283" s="75"/>
    </row>
    <row r="284" spans="1:7">
      <c r="A284" s="55"/>
      <c r="B284" s="74" t="s">
        <v>254</v>
      </c>
      <c r="C284" s="66" t="s">
        <v>50</v>
      </c>
      <c r="D284" s="58">
        <v>655.17595166163142</v>
      </c>
      <c r="E284" s="24">
        <f t="shared" si="77"/>
        <v>131.03519033232629</v>
      </c>
      <c r="F284" s="25">
        <v>786.22</v>
      </c>
      <c r="G284" s="75"/>
    </row>
    <row r="285" spans="1:7">
      <c r="A285" s="55"/>
      <c r="B285" s="74" t="s">
        <v>255</v>
      </c>
      <c r="C285" s="66" t="s">
        <v>50</v>
      </c>
      <c r="D285" s="58">
        <v>711.35103323262831</v>
      </c>
      <c r="E285" s="24">
        <f t="shared" si="77"/>
        <v>142.27020664652568</v>
      </c>
      <c r="F285" s="25">
        <f t="shared" ref="F285:F287" si="78">D285+E285</f>
        <v>853.62123987915402</v>
      </c>
      <c r="G285" s="75"/>
    </row>
    <row r="286" spans="1:7">
      <c r="A286" s="55"/>
      <c r="B286" s="74" t="s">
        <v>256</v>
      </c>
      <c r="C286" s="66" t="s">
        <v>50</v>
      </c>
      <c r="D286" s="58">
        <v>748.78108761329304</v>
      </c>
      <c r="E286" s="24">
        <f t="shared" si="77"/>
        <v>149.7562175226586</v>
      </c>
      <c r="F286" s="25">
        <f t="shared" si="78"/>
        <v>898.53730513595167</v>
      </c>
      <c r="G286" s="75"/>
    </row>
    <row r="287" spans="1:7" ht="13.8" thickBot="1">
      <c r="A287" s="76"/>
      <c r="B287" s="77" t="s">
        <v>257</v>
      </c>
      <c r="C287" s="78" t="s">
        <v>50</v>
      </c>
      <c r="D287" s="79">
        <v>804.94616918429006</v>
      </c>
      <c r="E287" s="35">
        <f t="shared" si="77"/>
        <v>160.98923383685803</v>
      </c>
      <c r="F287" s="36">
        <f t="shared" si="78"/>
        <v>965.93540302114809</v>
      </c>
      <c r="G287" s="75"/>
    </row>
    <row r="288" spans="1:7">
      <c r="A288" s="20"/>
      <c r="B288" s="30"/>
      <c r="C288" s="80"/>
      <c r="D288" s="81"/>
    </row>
    <row r="289" spans="1:5">
      <c r="A289" s="20"/>
      <c r="B289" s="30"/>
      <c r="C289" s="80"/>
      <c r="D289" s="81"/>
    </row>
    <row r="290" spans="1:5" ht="13.8">
      <c r="A290" s="20"/>
      <c r="B290" s="82"/>
      <c r="D290" s="82"/>
      <c r="E290" s="83"/>
    </row>
    <row r="291" spans="1:5" ht="13.8">
      <c r="A291" s="20"/>
      <c r="B291" s="83"/>
      <c r="D291" s="83"/>
      <c r="E291" s="83"/>
    </row>
    <row r="292" spans="1:5" ht="13.8">
      <c r="B292" s="82"/>
      <c r="D292" s="83"/>
      <c r="E292" s="83"/>
    </row>
    <row r="293" spans="1:5" ht="13.8">
      <c r="B293" s="84"/>
      <c r="D293" s="85"/>
    </row>
    <row r="294" spans="1:5" ht="13.8">
      <c r="B294" s="86"/>
      <c r="D294" s="86"/>
    </row>
  </sheetData>
  <pageMargins left="0.98425196850393704" right="0" top="0.39370078740157483" bottom="0.39370078740157483" header="0.27559055118110237" footer="0.27559055118110237"/>
  <pageSetup paperSize="9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G123"/>
  <sheetViews>
    <sheetView workbookViewId="0">
      <selection activeCell="D121" sqref="D121"/>
    </sheetView>
  </sheetViews>
  <sheetFormatPr defaultRowHeight="13.2"/>
  <cols>
    <col min="1" max="1" width="5.109375" customWidth="1"/>
    <col min="2" max="2" width="49" customWidth="1"/>
    <col min="3" max="3" width="7.6640625" customWidth="1"/>
    <col min="4" max="4" width="8.88671875" style="95"/>
    <col min="5" max="6" width="8.88671875" style="39"/>
  </cols>
  <sheetData>
    <row r="2" spans="1:7" ht="13.8">
      <c r="A2" s="2"/>
      <c r="B2" s="89"/>
      <c r="C2" s="89"/>
      <c r="D2" s="90"/>
    </row>
    <row r="3" spans="1:7" ht="13.8">
      <c r="A3" s="2"/>
      <c r="B3" s="89"/>
      <c r="C3" s="89"/>
      <c r="D3" s="90"/>
    </row>
    <row r="4" spans="1:7" ht="13.8">
      <c r="B4" s="91" t="s">
        <v>266</v>
      </c>
      <c r="D4" s="92"/>
    </row>
    <row r="5" spans="1:7">
      <c r="B5" s="93" t="s">
        <v>267</v>
      </c>
      <c r="C5" s="93"/>
      <c r="D5" s="93"/>
      <c r="E5" s="93"/>
      <c r="F5" s="93"/>
      <c r="G5" s="93"/>
    </row>
    <row r="6" spans="1:7">
      <c r="A6" s="1" t="s">
        <v>268</v>
      </c>
      <c r="B6" s="4"/>
      <c r="C6" s="1"/>
      <c r="D6" s="94"/>
    </row>
    <row r="7" spans="1:7">
      <c r="A7" s="2"/>
      <c r="B7" s="2"/>
    </row>
    <row r="8" spans="1:7" ht="13.8" thickBot="1">
      <c r="C8" t="s">
        <v>3</v>
      </c>
      <c r="F8" s="39" t="s">
        <v>520</v>
      </c>
    </row>
    <row r="9" spans="1:7" ht="13.8" thickTop="1">
      <c r="A9" s="96"/>
      <c r="B9" s="96"/>
      <c r="C9" s="96"/>
      <c r="D9" s="97"/>
      <c r="E9" s="7" t="s">
        <v>5</v>
      </c>
      <c r="F9" s="7" t="s">
        <v>4</v>
      </c>
    </row>
    <row r="10" spans="1:7">
      <c r="A10" s="98" t="s">
        <v>6</v>
      </c>
      <c r="B10" s="9" t="s">
        <v>7</v>
      </c>
      <c r="C10" s="9" t="s">
        <v>8</v>
      </c>
      <c r="D10" s="99" t="s">
        <v>38</v>
      </c>
      <c r="E10" s="9" t="s">
        <v>9</v>
      </c>
      <c r="F10" s="9" t="s">
        <v>10</v>
      </c>
    </row>
    <row r="11" spans="1:7">
      <c r="A11" s="98" t="s">
        <v>11</v>
      </c>
      <c r="B11" s="9" t="s">
        <v>12</v>
      </c>
      <c r="C11" s="9" t="s">
        <v>13</v>
      </c>
      <c r="D11" s="99" t="s">
        <v>14</v>
      </c>
      <c r="E11" s="10">
        <v>0.2</v>
      </c>
      <c r="F11" s="9" t="s">
        <v>14</v>
      </c>
    </row>
    <row r="12" spans="1:7" ht="13.8" thickBot="1">
      <c r="A12" s="98"/>
      <c r="B12" s="9"/>
      <c r="C12" s="9"/>
      <c r="D12" s="99" t="s">
        <v>9</v>
      </c>
      <c r="E12" s="9"/>
      <c r="F12" s="9" t="s">
        <v>9</v>
      </c>
    </row>
    <row r="13" spans="1:7" ht="14.4" thickTop="1" thickBot="1">
      <c r="A13" s="100">
        <v>1</v>
      </c>
      <c r="B13" s="101">
        <v>2</v>
      </c>
      <c r="C13" s="102">
        <v>3</v>
      </c>
      <c r="D13" s="97">
        <v>4</v>
      </c>
      <c r="E13" s="13">
        <v>5</v>
      </c>
      <c r="F13" s="14">
        <v>6</v>
      </c>
    </row>
    <row r="14" spans="1:7" ht="14.4" thickTop="1" thickBot="1">
      <c r="A14" s="103"/>
      <c r="B14" s="104"/>
      <c r="C14" s="15"/>
      <c r="D14" s="105"/>
      <c r="E14" s="106"/>
      <c r="F14" s="17"/>
    </row>
    <row r="15" spans="1:7">
      <c r="A15" s="17">
        <v>1</v>
      </c>
      <c r="B15" s="104" t="s">
        <v>269</v>
      </c>
      <c r="C15" s="18"/>
      <c r="D15" s="107"/>
      <c r="E15" s="20"/>
      <c r="F15" s="21"/>
    </row>
    <row r="16" spans="1:7">
      <c r="A16" s="21"/>
      <c r="B16" s="104" t="s">
        <v>270</v>
      </c>
      <c r="C16" s="18" t="s">
        <v>271</v>
      </c>
      <c r="D16" s="107">
        <f>[1]кальк!P17</f>
        <v>6.6660000000000004</v>
      </c>
      <c r="E16" s="20">
        <v>1.33</v>
      </c>
      <c r="F16" s="108">
        <v>8</v>
      </c>
    </row>
    <row r="17" spans="1:6">
      <c r="A17" s="21">
        <v>2</v>
      </c>
      <c r="B17" s="109" t="s">
        <v>272</v>
      </c>
      <c r="C17" s="18"/>
      <c r="D17" s="107"/>
      <c r="E17" s="20"/>
      <c r="F17" s="21"/>
    </row>
    <row r="18" spans="1:6">
      <c r="A18" s="21"/>
      <c r="B18" s="104" t="s">
        <v>273</v>
      </c>
      <c r="C18" s="18" t="s">
        <v>274</v>
      </c>
      <c r="D18" s="107">
        <f>[1]кальк!P19</f>
        <v>5.1779999999999999</v>
      </c>
      <c r="E18" s="20">
        <v>1.04</v>
      </c>
      <c r="F18" s="21">
        <v>6.22</v>
      </c>
    </row>
    <row r="19" spans="1:6">
      <c r="A19" s="21">
        <v>3</v>
      </c>
      <c r="B19" s="104" t="s">
        <v>275</v>
      </c>
      <c r="C19" s="18"/>
      <c r="D19" s="107"/>
      <c r="E19" s="20"/>
      <c r="F19" s="21"/>
    </row>
    <row r="20" spans="1:6">
      <c r="A20" s="21"/>
      <c r="B20" s="104" t="s">
        <v>276</v>
      </c>
      <c r="C20" s="110" t="s">
        <v>277</v>
      </c>
      <c r="D20" s="107">
        <f>[1]кальк!P21</f>
        <v>26.996499999999997</v>
      </c>
      <c r="E20" s="20">
        <v>5.4</v>
      </c>
      <c r="F20" s="21">
        <v>32.4</v>
      </c>
    </row>
    <row r="21" spans="1:6">
      <c r="A21" s="21"/>
      <c r="B21" s="104" t="s">
        <v>278</v>
      </c>
      <c r="C21" s="18" t="s">
        <v>21</v>
      </c>
      <c r="D21" s="107">
        <f>[1]кальк!P22</f>
        <v>5.1779999999999999</v>
      </c>
      <c r="E21" s="20">
        <v>1.04</v>
      </c>
      <c r="F21" s="21">
        <v>6.22</v>
      </c>
    </row>
    <row r="22" spans="1:6">
      <c r="A22" s="21">
        <v>4</v>
      </c>
      <c r="B22" s="104" t="s">
        <v>279</v>
      </c>
      <c r="C22" s="18" t="s">
        <v>280</v>
      </c>
      <c r="D22" s="107">
        <f>[1]кальк!P23</f>
        <v>8.2829999999999995</v>
      </c>
      <c r="E22" s="20">
        <v>1.66</v>
      </c>
      <c r="F22" s="21">
        <v>9.94</v>
      </c>
    </row>
    <row r="23" spans="1:6">
      <c r="A23" s="21">
        <v>5</v>
      </c>
      <c r="B23" s="104" t="s">
        <v>281</v>
      </c>
      <c r="C23" s="18"/>
      <c r="D23" s="107"/>
      <c r="E23" s="20"/>
      <c r="F23" s="21"/>
    </row>
    <row r="24" spans="1:6">
      <c r="A24" s="21"/>
      <c r="B24" s="104" t="s">
        <v>282</v>
      </c>
      <c r="C24" s="18" t="s">
        <v>283</v>
      </c>
      <c r="D24" s="107">
        <f>[1]кальк!P25</f>
        <v>6.2445000000000004</v>
      </c>
      <c r="E24" s="20">
        <v>1.25</v>
      </c>
      <c r="F24" s="21">
        <v>7.49</v>
      </c>
    </row>
    <row r="25" spans="1:6">
      <c r="A25" s="21">
        <v>6</v>
      </c>
      <c r="B25" s="104" t="s">
        <v>284</v>
      </c>
      <c r="C25" s="18"/>
      <c r="D25" s="107"/>
      <c r="E25" s="20"/>
      <c r="F25" s="21"/>
    </row>
    <row r="26" spans="1:6">
      <c r="A26" s="21"/>
      <c r="B26" s="104" t="s">
        <v>285</v>
      </c>
      <c r="C26" s="18" t="s">
        <v>286</v>
      </c>
      <c r="D26" s="107">
        <f>[1]кальк!P27</f>
        <v>30.210499999999996</v>
      </c>
      <c r="E26" s="20">
        <v>6.04</v>
      </c>
      <c r="F26" s="21">
        <v>36.25</v>
      </c>
    </row>
    <row r="27" spans="1:6">
      <c r="A27" s="21"/>
      <c r="B27" s="104" t="s">
        <v>287</v>
      </c>
      <c r="C27" s="18" t="s">
        <v>21</v>
      </c>
      <c r="D27" s="107">
        <f>[1]кальк!P28</f>
        <v>12.6625</v>
      </c>
      <c r="E27" s="20">
        <v>2.5299999999999998</v>
      </c>
      <c r="F27" s="21">
        <v>15.19</v>
      </c>
    </row>
    <row r="28" spans="1:6">
      <c r="A28" s="21">
        <v>7</v>
      </c>
      <c r="B28" s="104" t="s">
        <v>288</v>
      </c>
      <c r="C28" s="18"/>
      <c r="D28" s="107"/>
      <c r="E28" s="20"/>
      <c r="F28" s="21"/>
    </row>
    <row r="29" spans="1:6">
      <c r="A29" s="21"/>
      <c r="B29" s="104" t="s">
        <v>289</v>
      </c>
      <c r="C29" s="18">
        <v>100</v>
      </c>
      <c r="D29" s="107"/>
      <c r="E29" s="20"/>
      <c r="F29" s="21"/>
    </row>
    <row r="30" spans="1:6">
      <c r="A30" s="21"/>
      <c r="B30" s="111" t="s">
        <v>290</v>
      </c>
      <c r="C30" s="18" t="s">
        <v>291</v>
      </c>
      <c r="D30" s="107">
        <f>[1]кальк!P31</f>
        <v>118.95250000000001</v>
      </c>
      <c r="E30" s="20">
        <v>23.79</v>
      </c>
      <c r="F30" s="21">
        <v>142.74</v>
      </c>
    </row>
    <row r="31" spans="1:6">
      <c r="A31" s="21"/>
      <c r="B31" s="112" t="s">
        <v>292</v>
      </c>
      <c r="C31" s="18"/>
      <c r="D31" s="107">
        <f>[1]кальк!P32</f>
        <v>137.73049999999998</v>
      </c>
      <c r="E31" s="20">
        <v>27.55</v>
      </c>
      <c r="F31" s="21">
        <v>165.28</v>
      </c>
    </row>
    <row r="32" spans="1:6">
      <c r="A32" s="21"/>
      <c r="B32" s="112" t="s">
        <v>293</v>
      </c>
      <c r="C32" s="18"/>
      <c r="D32" s="107">
        <f>[1]кальк!P33</f>
        <v>150.88899999999998</v>
      </c>
      <c r="E32" s="20">
        <v>30.18</v>
      </c>
      <c r="F32" s="21">
        <v>181.07</v>
      </c>
    </row>
    <row r="33" spans="1:6">
      <c r="A33" s="21"/>
      <c r="B33" s="112" t="s">
        <v>294</v>
      </c>
      <c r="C33" s="23"/>
      <c r="D33" s="107">
        <f>[1]кальк!P34</f>
        <v>209.26149999999998</v>
      </c>
      <c r="E33" s="20">
        <v>41.85</v>
      </c>
      <c r="F33" s="21">
        <v>251.11</v>
      </c>
    </row>
    <row r="34" spans="1:6">
      <c r="A34" s="21">
        <v>8</v>
      </c>
      <c r="B34" s="109" t="s">
        <v>295</v>
      </c>
      <c r="C34" s="18"/>
      <c r="D34" s="107"/>
      <c r="E34" s="20"/>
      <c r="F34" s="21"/>
    </row>
    <row r="35" spans="1:6">
      <c r="A35" s="21"/>
      <c r="B35" s="104" t="s">
        <v>296</v>
      </c>
      <c r="C35" s="18"/>
      <c r="D35" s="107"/>
      <c r="E35" s="20"/>
      <c r="F35" s="21"/>
    </row>
    <row r="36" spans="1:6">
      <c r="A36" s="21"/>
      <c r="B36" s="104" t="s">
        <v>297</v>
      </c>
      <c r="C36" s="18" t="s">
        <v>298</v>
      </c>
      <c r="D36" s="107">
        <f>[1]кальк!P37</f>
        <v>55.049499999999995</v>
      </c>
      <c r="E36" s="20">
        <v>11.01</v>
      </c>
      <c r="F36" s="21">
        <v>66.06</v>
      </c>
    </row>
    <row r="37" spans="1:6">
      <c r="A37" s="21"/>
      <c r="B37" s="104" t="s">
        <v>299</v>
      </c>
      <c r="C37" s="18" t="s">
        <v>21</v>
      </c>
      <c r="D37" s="107">
        <f>[1]кальк!P38</f>
        <v>154.21199999999999</v>
      </c>
      <c r="E37" s="20">
        <v>30.84</v>
      </c>
      <c r="F37" s="21">
        <v>185.05</v>
      </c>
    </row>
    <row r="38" spans="1:6">
      <c r="A38" s="21"/>
      <c r="B38" s="104" t="s">
        <v>300</v>
      </c>
      <c r="C38" s="18" t="s">
        <v>301</v>
      </c>
      <c r="D38" s="107">
        <f>[1]кальк!P39</f>
        <v>152</v>
      </c>
      <c r="E38" s="20">
        <v>30.4</v>
      </c>
      <c r="F38" s="21">
        <v>182.4</v>
      </c>
    </row>
    <row r="39" spans="1:6">
      <c r="A39" s="21"/>
      <c r="B39" s="104" t="s">
        <v>302</v>
      </c>
      <c r="C39" s="18" t="s">
        <v>303</v>
      </c>
      <c r="D39" s="107">
        <f>[1]кальк!P40</f>
        <v>62.762</v>
      </c>
      <c r="E39" s="20">
        <v>12.55</v>
      </c>
      <c r="F39" s="21">
        <v>75.31</v>
      </c>
    </row>
    <row r="40" spans="1:6">
      <c r="A40" s="21"/>
      <c r="B40" s="30" t="s">
        <v>304</v>
      </c>
      <c r="C40" s="18" t="s">
        <v>21</v>
      </c>
      <c r="D40" s="107">
        <f>[1]кальк!P41</f>
        <v>68.272500000000008</v>
      </c>
      <c r="E40" s="20">
        <v>13.65</v>
      </c>
      <c r="F40" s="21">
        <v>81.92</v>
      </c>
    </row>
    <row r="41" spans="1:6">
      <c r="A41" s="21"/>
      <c r="B41" s="30" t="s">
        <v>305</v>
      </c>
      <c r="C41" s="18" t="s">
        <v>21</v>
      </c>
      <c r="D41" s="107">
        <f>[1]кальк!P42</f>
        <v>91.449999999999989</v>
      </c>
      <c r="E41" s="20">
        <v>18.29</v>
      </c>
      <c r="F41" s="21">
        <v>109.74</v>
      </c>
    </row>
    <row r="42" spans="1:6">
      <c r="A42" s="21">
        <v>9</v>
      </c>
      <c r="B42" s="30" t="s">
        <v>306</v>
      </c>
      <c r="C42" s="18"/>
      <c r="D42" s="107"/>
      <c r="E42" s="20"/>
      <c r="F42" s="21"/>
    </row>
    <row r="43" spans="1:6">
      <c r="A43" s="21"/>
      <c r="B43" s="30" t="s">
        <v>307</v>
      </c>
      <c r="C43" s="18" t="s">
        <v>308</v>
      </c>
      <c r="D43" s="107">
        <f>[1]кальк!P44</f>
        <v>27.547000000000001</v>
      </c>
      <c r="E43" s="20">
        <v>5.51</v>
      </c>
      <c r="F43" s="21">
        <v>33.06</v>
      </c>
    </row>
    <row r="44" spans="1:6">
      <c r="A44" s="21">
        <v>10</v>
      </c>
      <c r="B44" s="30" t="s">
        <v>309</v>
      </c>
      <c r="C44" s="18"/>
      <c r="D44" s="107"/>
      <c r="E44" s="20"/>
      <c r="F44" s="21"/>
    </row>
    <row r="45" spans="1:6">
      <c r="A45" s="21"/>
      <c r="B45" s="30" t="s">
        <v>310</v>
      </c>
      <c r="C45" s="18" t="s">
        <v>271</v>
      </c>
      <c r="D45" s="107">
        <f>[1]кальк!P46</f>
        <v>46.711999999999996</v>
      </c>
      <c r="E45" s="20">
        <v>9.34</v>
      </c>
      <c r="F45" s="21">
        <v>56.05</v>
      </c>
    </row>
    <row r="46" spans="1:6">
      <c r="A46" s="21">
        <v>11</v>
      </c>
      <c r="B46" s="30" t="s">
        <v>311</v>
      </c>
      <c r="C46" s="18"/>
      <c r="D46" s="107"/>
      <c r="E46" s="20"/>
      <c r="F46" s="21"/>
    </row>
    <row r="47" spans="1:6">
      <c r="A47" s="21"/>
      <c r="B47" s="30" t="s">
        <v>312</v>
      </c>
      <c r="C47" s="18"/>
      <c r="D47" s="107"/>
      <c r="E47" s="20"/>
      <c r="F47" s="21"/>
    </row>
    <row r="48" spans="1:6">
      <c r="A48" s="21"/>
      <c r="B48" s="30" t="s">
        <v>313</v>
      </c>
      <c r="C48" s="18" t="s">
        <v>314</v>
      </c>
      <c r="D48" s="107">
        <f>[1]кальк!P49</f>
        <v>203.34950000000001</v>
      </c>
      <c r="E48" s="20">
        <v>40.67</v>
      </c>
      <c r="F48" s="21">
        <v>244.02</v>
      </c>
    </row>
    <row r="49" spans="1:6">
      <c r="A49" s="21">
        <v>12</v>
      </c>
      <c r="B49" s="30" t="s">
        <v>315</v>
      </c>
      <c r="C49" s="18"/>
      <c r="D49" s="107"/>
      <c r="E49" s="20"/>
      <c r="F49" s="21"/>
    </row>
    <row r="50" spans="1:6">
      <c r="A50" s="21"/>
      <c r="B50" s="30" t="s">
        <v>316</v>
      </c>
      <c r="C50" s="18" t="s">
        <v>314</v>
      </c>
      <c r="D50" s="107">
        <f>[1]кальк!P51</f>
        <v>147.42699999999999</v>
      </c>
      <c r="E50" s="20">
        <v>29.49</v>
      </c>
      <c r="F50" s="21">
        <v>176.92</v>
      </c>
    </row>
    <row r="51" spans="1:6">
      <c r="A51" s="21">
        <v>13</v>
      </c>
      <c r="B51" s="30" t="s">
        <v>317</v>
      </c>
      <c r="C51" s="18"/>
      <c r="D51" s="107"/>
      <c r="E51" s="20"/>
      <c r="F51" s="21"/>
    </row>
    <row r="52" spans="1:6">
      <c r="A52" s="21"/>
      <c r="B52" s="30" t="s">
        <v>318</v>
      </c>
      <c r="C52" s="18" t="s">
        <v>319</v>
      </c>
      <c r="D52" s="107">
        <f>[1]кальк!P53</f>
        <v>16.124499999999998</v>
      </c>
      <c r="E52" s="20">
        <v>3.22</v>
      </c>
      <c r="F52" s="21">
        <v>19.34</v>
      </c>
    </row>
    <row r="53" spans="1:6">
      <c r="A53" s="21">
        <v>14</v>
      </c>
      <c r="B53" s="30" t="s">
        <v>320</v>
      </c>
      <c r="C53" s="18"/>
      <c r="D53" s="107"/>
      <c r="E53" s="20"/>
      <c r="F53" s="21"/>
    </row>
    <row r="54" spans="1:6">
      <c r="A54" s="21"/>
      <c r="B54" s="30" t="s">
        <v>321</v>
      </c>
      <c r="C54" s="18" t="s">
        <v>322</v>
      </c>
      <c r="D54" s="107">
        <f>[1]кальк!P55</f>
        <v>63.33250000000001</v>
      </c>
      <c r="E54" s="20">
        <v>12.67</v>
      </c>
      <c r="F54" s="108">
        <v>76</v>
      </c>
    </row>
    <row r="55" spans="1:6">
      <c r="A55" s="21"/>
      <c r="B55" s="30"/>
      <c r="C55" s="18"/>
      <c r="D55" s="107"/>
      <c r="E55" s="20"/>
      <c r="F55" s="21"/>
    </row>
    <row r="56" spans="1:6">
      <c r="A56" s="21">
        <v>15</v>
      </c>
      <c r="B56" s="30" t="s">
        <v>323</v>
      </c>
      <c r="C56" s="18"/>
      <c r="D56" s="107"/>
      <c r="E56" s="20"/>
      <c r="F56" s="21"/>
    </row>
    <row r="57" spans="1:6">
      <c r="A57" s="21"/>
      <c r="B57" s="30" t="s">
        <v>324</v>
      </c>
      <c r="C57" s="18" t="s">
        <v>325</v>
      </c>
      <c r="D57" s="107">
        <f>[1]кальк!P57</f>
        <v>107.262</v>
      </c>
      <c r="E57" s="20">
        <v>21.45</v>
      </c>
      <c r="F57" s="21">
        <v>128.71</v>
      </c>
    </row>
    <row r="58" spans="1:6">
      <c r="A58" s="21"/>
      <c r="B58" s="30" t="s">
        <v>326</v>
      </c>
      <c r="C58" s="18" t="s">
        <v>314</v>
      </c>
      <c r="D58" s="107">
        <f>[1]кальк!P58</f>
        <v>164.04750000000001</v>
      </c>
      <c r="E58" s="20">
        <v>32.81</v>
      </c>
      <c r="F58" s="21">
        <v>196.86</v>
      </c>
    </row>
    <row r="59" spans="1:6">
      <c r="A59" s="21">
        <v>16</v>
      </c>
      <c r="B59" s="30" t="s">
        <v>323</v>
      </c>
      <c r="C59" s="18"/>
      <c r="D59" s="107"/>
      <c r="E59" s="20"/>
      <c r="F59" s="21"/>
    </row>
    <row r="60" spans="1:6">
      <c r="A60" s="21"/>
      <c r="B60" s="30" t="s">
        <v>327</v>
      </c>
      <c r="C60" s="18" t="s">
        <v>328</v>
      </c>
      <c r="D60" s="107">
        <f>[1]кальк!P60</f>
        <v>67.602999999999994</v>
      </c>
      <c r="E60" s="20">
        <v>13.52</v>
      </c>
      <c r="F60" s="21">
        <v>81.12</v>
      </c>
    </row>
    <row r="61" spans="1:6">
      <c r="A61" s="21"/>
      <c r="B61" s="30" t="s">
        <v>329</v>
      </c>
      <c r="C61" s="18" t="s">
        <v>314</v>
      </c>
      <c r="D61" s="107">
        <f>[1]кальк!P61</f>
        <v>214.65299999999999</v>
      </c>
      <c r="E61" s="20">
        <v>42.93</v>
      </c>
      <c r="F61" s="21">
        <v>257.58</v>
      </c>
    </row>
    <row r="62" spans="1:6">
      <c r="A62" s="21">
        <v>17</v>
      </c>
      <c r="B62" s="30" t="s">
        <v>323</v>
      </c>
      <c r="C62" s="18"/>
      <c r="D62" s="107"/>
      <c r="E62" s="20"/>
      <c r="F62" s="21"/>
    </row>
    <row r="63" spans="1:6">
      <c r="A63" s="21"/>
      <c r="B63" s="30" t="s">
        <v>330</v>
      </c>
      <c r="C63" s="18" t="s">
        <v>325</v>
      </c>
      <c r="D63" s="107">
        <f>[1]кальк!P63</f>
        <v>86.32650000000001</v>
      </c>
      <c r="E63" s="20">
        <v>17.27</v>
      </c>
      <c r="F63" s="21">
        <v>103.6</v>
      </c>
    </row>
    <row r="64" spans="1:6">
      <c r="A64" s="21">
        <v>18</v>
      </c>
      <c r="B64" s="30" t="s">
        <v>331</v>
      </c>
      <c r="C64" s="18"/>
      <c r="D64" s="107"/>
      <c r="E64" s="20"/>
      <c r="F64" s="21"/>
    </row>
    <row r="65" spans="1:6">
      <c r="A65" s="21"/>
      <c r="B65" s="30" t="s">
        <v>332</v>
      </c>
      <c r="C65" s="18" t="s">
        <v>325</v>
      </c>
      <c r="D65" s="107">
        <f>[1]кальк!P65</f>
        <v>152.506</v>
      </c>
      <c r="E65" s="20">
        <v>30.5</v>
      </c>
      <c r="F65" s="21">
        <v>183.01</v>
      </c>
    </row>
    <row r="66" spans="1:6">
      <c r="A66" s="21"/>
      <c r="B66" s="30" t="s">
        <v>333</v>
      </c>
      <c r="C66" s="18" t="s">
        <v>314</v>
      </c>
      <c r="D66" s="107">
        <f>[1]кальк!P66</f>
        <v>43.002000000000002</v>
      </c>
      <c r="E66" s="20">
        <v>8.6</v>
      </c>
      <c r="F66" s="21">
        <v>51.6</v>
      </c>
    </row>
    <row r="67" spans="1:6">
      <c r="A67" s="21">
        <v>19</v>
      </c>
      <c r="B67" s="30" t="s">
        <v>334</v>
      </c>
      <c r="C67" s="18"/>
      <c r="D67" s="107"/>
      <c r="E67" s="20"/>
      <c r="F67" s="21"/>
    </row>
    <row r="68" spans="1:6">
      <c r="A68" s="21"/>
      <c r="B68" s="30" t="s">
        <v>335</v>
      </c>
      <c r="C68" s="18" t="s">
        <v>314</v>
      </c>
      <c r="D68" s="107">
        <f>[1]кальк!P68</f>
        <v>281.68549999999999</v>
      </c>
      <c r="E68" s="20">
        <v>56.34</v>
      </c>
      <c r="F68" s="21">
        <v>338.03</v>
      </c>
    </row>
    <row r="69" spans="1:6">
      <c r="A69" s="21"/>
      <c r="B69" s="30" t="s">
        <v>333</v>
      </c>
      <c r="C69" s="18" t="s">
        <v>314</v>
      </c>
      <c r="D69" s="107">
        <f>[1]кальк!P69</f>
        <v>107.649</v>
      </c>
      <c r="E69" s="20">
        <v>21.53</v>
      </c>
      <c r="F69" s="21">
        <v>129.18</v>
      </c>
    </row>
    <row r="70" spans="1:6">
      <c r="A70" s="21">
        <v>20</v>
      </c>
      <c r="B70" s="30" t="s">
        <v>336</v>
      </c>
      <c r="C70" s="18" t="s">
        <v>314</v>
      </c>
      <c r="D70" s="107">
        <f>[1]кальк!P70</f>
        <v>386.67099999999999</v>
      </c>
      <c r="E70" s="20">
        <v>77.33</v>
      </c>
      <c r="F70" s="108">
        <v>464</v>
      </c>
    </row>
    <row r="71" spans="1:6">
      <c r="A71" s="21"/>
      <c r="B71" s="30" t="s">
        <v>337</v>
      </c>
      <c r="C71" s="18"/>
      <c r="D71" s="107"/>
      <c r="E71" s="20"/>
      <c r="F71" s="21"/>
    </row>
    <row r="72" spans="1:6">
      <c r="A72" s="21"/>
      <c r="B72" s="30" t="s">
        <v>338</v>
      </c>
      <c r="C72" s="18" t="s">
        <v>314</v>
      </c>
      <c r="D72" s="107">
        <f>[1]кальк!P71</f>
        <v>591.3895</v>
      </c>
      <c r="E72" s="20">
        <v>118.28</v>
      </c>
      <c r="F72" s="21">
        <v>709.67</v>
      </c>
    </row>
    <row r="73" spans="1:6">
      <c r="A73" s="21">
        <v>21</v>
      </c>
      <c r="B73" s="30" t="s">
        <v>339</v>
      </c>
      <c r="C73" s="18"/>
      <c r="D73" s="107"/>
      <c r="E73" s="20"/>
      <c r="F73" s="21"/>
    </row>
    <row r="74" spans="1:6">
      <c r="A74" s="21"/>
      <c r="B74" s="30" t="s">
        <v>340</v>
      </c>
      <c r="C74" s="18" t="s">
        <v>341</v>
      </c>
      <c r="D74" s="107">
        <f>[1]кальк!P73</f>
        <v>70.623499999999993</v>
      </c>
      <c r="E74" s="20">
        <v>14.12</v>
      </c>
      <c r="F74" s="21">
        <v>84.74</v>
      </c>
    </row>
    <row r="75" spans="1:6">
      <c r="A75" s="21">
        <v>22</v>
      </c>
      <c r="B75" s="30" t="s">
        <v>342</v>
      </c>
      <c r="C75" s="18"/>
      <c r="D75" s="107"/>
      <c r="E75" s="20"/>
      <c r="F75" s="21"/>
    </row>
    <row r="76" spans="1:6">
      <c r="A76" s="21"/>
      <c r="B76" s="30" t="s">
        <v>343</v>
      </c>
      <c r="C76" s="18" t="s">
        <v>344</v>
      </c>
      <c r="D76" s="107">
        <f>[1]кальк!P75</f>
        <v>1072.0549999999998</v>
      </c>
      <c r="E76" s="20">
        <v>214.41</v>
      </c>
      <c r="F76" s="21">
        <v>1286.47</v>
      </c>
    </row>
    <row r="77" spans="1:6">
      <c r="A77" s="21"/>
      <c r="B77" s="30" t="s">
        <v>345</v>
      </c>
      <c r="C77" s="18"/>
      <c r="D77" s="107"/>
      <c r="E77" s="20"/>
      <c r="F77" s="21"/>
    </row>
    <row r="78" spans="1:6">
      <c r="A78" s="21"/>
      <c r="B78" s="30" t="s">
        <v>346</v>
      </c>
      <c r="C78" s="18" t="s">
        <v>314</v>
      </c>
      <c r="D78" s="107">
        <f>[1]кальк!P77</f>
        <v>1207.6279999999999</v>
      </c>
      <c r="E78" s="20">
        <v>241.53</v>
      </c>
      <c r="F78" s="21">
        <v>1449.16</v>
      </c>
    </row>
    <row r="79" spans="1:6">
      <c r="A79" s="21"/>
      <c r="B79" s="30" t="s">
        <v>347</v>
      </c>
      <c r="C79" s="18"/>
      <c r="D79" s="107"/>
      <c r="E79" s="20"/>
      <c r="F79" s="21"/>
    </row>
    <row r="80" spans="1:6">
      <c r="A80" s="21"/>
      <c r="B80" s="30" t="s">
        <v>348</v>
      </c>
      <c r="C80" s="18" t="s">
        <v>314</v>
      </c>
      <c r="D80" s="107">
        <f>[1]кальк!P79</f>
        <v>1331.9965</v>
      </c>
      <c r="E80" s="20">
        <v>266.39999999999998</v>
      </c>
      <c r="F80" s="21">
        <v>1598.4</v>
      </c>
    </row>
    <row r="81" spans="1:6">
      <c r="A81" s="21">
        <v>23</v>
      </c>
      <c r="B81" s="109" t="s">
        <v>349</v>
      </c>
      <c r="C81" s="18"/>
      <c r="D81" s="107"/>
      <c r="E81" s="20"/>
      <c r="F81" s="21"/>
    </row>
    <row r="82" spans="1:6">
      <c r="A82" s="21"/>
      <c r="B82" s="30" t="s">
        <v>350</v>
      </c>
      <c r="C82" s="18" t="s">
        <v>21</v>
      </c>
      <c r="D82" s="107">
        <v>459.66</v>
      </c>
      <c r="E82" s="20">
        <v>91.93</v>
      </c>
      <c r="F82" s="21">
        <v>551.59</v>
      </c>
    </row>
    <row r="83" spans="1:6">
      <c r="A83" s="21">
        <v>24</v>
      </c>
      <c r="B83" s="30" t="s">
        <v>351</v>
      </c>
      <c r="C83" s="18" t="s">
        <v>352</v>
      </c>
      <c r="D83" s="107"/>
      <c r="E83" s="20"/>
      <c r="F83" s="21"/>
    </row>
    <row r="84" spans="1:6">
      <c r="B84" s="19" t="s">
        <v>353</v>
      </c>
      <c r="C84" s="113" t="s">
        <v>314</v>
      </c>
      <c r="D84" s="114">
        <v>135.13999999999999</v>
      </c>
      <c r="E84" s="115">
        <f>F84-D84</f>
        <v>27.03</v>
      </c>
      <c r="F84" s="21">
        <v>162.16999999999999</v>
      </c>
    </row>
    <row r="85" spans="1:6">
      <c r="B85" s="19" t="s">
        <v>354</v>
      </c>
      <c r="C85" s="113" t="s">
        <v>314</v>
      </c>
      <c r="D85" s="116">
        <v>154.6</v>
      </c>
      <c r="E85" s="115">
        <f t="shared" ref="E85:E88" si="0">F85-D85</f>
        <v>30.920000000000016</v>
      </c>
      <c r="F85" s="21">
        <v>185.52</v>
      </c>
    </row>
    <row r="86" spans="1:6">
      <c r="B86" s="19" t="s">
        <v>355</v>
      </c>
      <c r="C86" s="113" t="s">
        <v>314</v>
      </c>
      <c r="D86" s="116">
        <v>178.15</v>
      </c>
      <c r="E86" s="115">
        <f t="shared" si="0"/>
        <v>35.629999999999995</v>
      </c>
      <c r="F86" s="21">
        <v>213.78</v>
      </c>
    </row>
    <row r="87" spans="1:6">
      <c r="B87" s="19" t="s">
        <v>356</v>
      </c>
      <c r="C87" s="113" t="s">
        <v>314</v>
      </c>
      <c r="D87" s="116">
        <v>220.09</v>
      </c>
      <c r="E87" s="115">
        <f t="shared" si="0"/>
        <v>44.02000000000001</v>
      </c>
      <c r="F87" s="21">
        <v>264.11</v>
      </c>
    </row>
    <row r="88" spans="1:6">
      <c r="B88" s="19" t="s">
        <v>357</v>
      </c>
      <c r="C88" s="113" t="s">
        <v>314</v>
      </c>
      <c r="D88" s="116">
        <v>272.30999999999995</v>
      </c>
      <c r="E88" s="115">
        <f t="shared" si="0"/>
        <v>54.460000000000036</v>
      </c>
      <c r="F88" s="21">
        <v>326.77</v>
      </c>
    </row>
    <row r="89" spans="1:6">
      <c r="A89">
        <v>25</v>
      </c>
      <c r="B89" s="117" t="s">
        <v>358</v>
      </c>
      <c r="C89" s="118" t="s">
        <v>359</v>
      </c>
      <c r="D89" s="116"/>
      <c r="F89" s="21"/>
    </row>
    <row r="90" spans="1:6">
      <c r="B90" s="117" t="s">
        <v>360</v>
      </c>
      <c r="C90" s="118" t="s">
        <v>361</v>
      </c>
      <c r="D90" s="116"/>
      <c r="F90" s="21"/>
    </row>
    <row r="91" spans="1:6" ht="15.6">
      <c r="B91" s="119" t="s">
        <v>362</v>
      </c>
      <c r="C91" s="113" t="s">
        <v>363</v>
      </c>
      <c r="D91" s="116">
        <v>72.66</v>
      </c>
      <c r="E91" s="115">
        <f t="shared" ref="E91:E97" si="1">F91-D91</f>
        <v>14.530000000000001</v>
      </c>
      <c r="F91" s="21">
        <v>87.19</v>
      </c>
    </row>
    <row r="92" spans="1:6">
      <c r="B92" s="119" t="s">
        <v>364</v>
      </c>
      <c r="C92" s="113" t="s">
        <v>314</v>
      </c>
      <c r="D92" s="116">
        <v>91.149999999999991</v>
      </c>
      <c r="E92" s="115">
        <f t="shared" si="1"/>
        <v>18.230000000000004</v>
      </c>
      <c r="F92" s="21">
        <v>109.38</v>
      </c>
    </row>
    <row r="93" spans="1:6">
      <c r="B93" s="119" t="s">
        <v>365</v>
      </c>
      <c r="C93" s="113" t="s">
        <v>314</v>
      </c>
      <c r="D93" s="116">
        <v>116.73</v>
      </c>
      <c r="E93" s="115">
        <f t="shared" si="1"/>
        <v>23.350000000000009</v>
      </c>
      <c r="F93" s="21">
        <v>140.08000000000001</v>
      </c>
    </row>
    <row r="94" spans="1:6">
      <c r="B94" s="119" t="s">
        <v>366</v>
      </c>
      <c r="C94" s="113" t="s">
        <v>314</v>
      </c>
      <c r="D94" s="116">
        <v>141.25</v>
      </c>
      <c r="E94" s="115">
        <f t="shared" si="1"/>
        <v>28.25</v>
      </c>
      <c r="F94" s="21">
        <v>169.5</v>
      </c>
    </row>
    <row r="95" spans="1:6">
      <c r="B95" s="119" t="s">
        <v>367</v>
      </c>
      <c r="C95" s="113" t="s">
        <v>314</v>
      </c>
      <c r="D95" s="116">
        <v>166.89000000000001</v>
      </c>
      <c r="E95" s="115">
        <f t="shared" si="1"/>
        <v>33.379999999999995</v>
      </c>
      <c r="F95" s="21">
        <v>200.27</v>
      </c>
    </row>
    <row r="96" spans="1:6">
      <c r="B96" s="119" t="s">
        <v>368</v>
      </c>
      <c r="C96" s="113" t="s">
        <v>314</v>
      </c>
      <c r="D96" s="116">
        <v>191.42</v>
      </c>
      <c r="E96" s="115">
        <f t="shared" si="1"/>
        <v>38.28</v>
      </c>
      <c r="F96" s="21">
        <v>229.7</v>
      </c>
    </row>
    <row r="97" spans="2:6">
      <c r="B97" s="119" t="s">
        <v>369</v>
      </c>
      <c r="C97" s="118"/>
      <c r="D97" s="116">
        <v>241.60000000000002</v>
      </c>
      <c r="E97" s="115">
        <f t="shared" si="1"/>
        <v>48.319999999999993</v>
      </c>
      <c r="F97" s="21">
        <v>289.92</v>
      </c>
    </row>
    <row r="98" spans="2:6" ht="15.6">
      <c r="B98" s="119" t="s">
        <v>370</v>
      </c>
      <c r="C98" s="113" t="s">
        <v>314</v>
      </c>
      <c r="D98" s="116"/>
      <c r="F98" s="21"/>
    </row>
    <row r="99" spans="2:6">
      <c r="B99" s="119" t="s">
        <v>371</v>
      </c>
      <c r="C99" s="113" t="s">
        <v>314</v>
      </c>
      <c r="D99" s="116">
        <v>121.83999999999999</v>
      </c>
      <c r="E99" s="115">
        <f t="shared" ref="E99:E104" si="2">F99-D99</f>
        <v>24.370000000000019</v>
      </c>
      <c r="F99" s="21">
        <v>146.21</v>
      </c>
    </row>
    <row r="100" spans="2:6">
      <c r="B100" s="119" t="s">
        <v>365</v>
      </c>
      <c r="C100" s="113" t="s">
        <v>314</v>
      </c>
      <c r="D100" s="116">
        <v>147.43</v>
      </c>
      <c r="E100" s="115">
        <f t="shared" si="2"/>
        <v>29.489999999999981</v>
      </c>
      <c r="F100" s="21">
        <v>176.92</v>
      </c>
    </row>
    <row r="101" spans="2:6">
      <c r="B101" s="119" t="s">
        <v>366</v>
      </c>
      <c r="C101" s="113" t="s">
        <v>314</v>
      </c>
      <c r="D101" s="116">
        <v>171.95999999999998</v>
      </c>
      <c r="E101" s="115">
        <f t="shared" si="2"/>
        <v>34.390000000000015</v>
      </c>
      <c r="F101" s="21">
        <v>206.35</v>
      </c>
    </row>
    <row r="102" spans="2:6">
      <c r="B102" s="119" t="s">
        <v>367</v>
      </c>
      <c r="C102" s="113" t="s">
        <v>314</v>
      </c>
      <c r="D102" s="116">
        <v>197.6</v>
      </c>
      <c r="E102" s="115">
        <f t="shared" si="2"/>
        <v>39.52000000000001</v>
      </c>
      <c r="F102" s="21">
        <v>237.12</v>
      </c>
    </row>
    <row r="103" spans="2:6">
      <c r="B103" s="119" t="s">
        <v>368</v>
      </c>
      <c r="C103" s="113" t="s">
        <v>314</v>
      </c>
      <c r="D103" s="116">
        <v>222.14</v>
      </c>
      <c r="E103" s="115">
        <f t="shared" si="2"/>
        <v>44.430000000000007</v>
      </c>
      <c r="F103" s="21">
        <v>266.57</v>
      </c>
    </row>
    <row r="104" spans="2:6">
      <c r="B104" s="119" t="s">
        <v>369</v>
      </c>
      <c r="C104" s="118"/>
      <c r="D104" s="116">
        <v>272.30999999999995</v>
      </c>
      <c r="E104" s="115">
        <f t="shared" si="2"/>
        <v>54.460000000000036</v>
      </c>
      <c r="F104" s="21">
        <v>326.77</v>
      </c>
    </row>
    <row r="105" spans="2:6" ht="15.6">
      <c r="B105" s="119" t="s">
        <v>372</v>
      </c>
      <c r="C105" s="113" t="s">
        <v>314</v>
      </c>
      <c r="D105" s="116"/>
      <c r="F105" s="21"/>
    </row>
    <row r="106" spans="2:6">
      <c r="B106" s="119" t="s">
        <v>371</v>
      </c>
      <c r="C106" s="113" t="s">
        <v>314</v>
      </c>
      <c r="D106" s="116">
        <v>152.56</v>
      </c>
      <c r="E106" s="115">
        <f t="shared" ref="E106:E111" si="3">F106-D106</f>
        <v>30.509999999999991</v>
      </c>
      <c r="F106" s="21">
        <v>183.07</v>
      </c>
    </row>
    <row r="107" spans="2:6">
      <c r="B107" s="119" t="s">
        <v>365</v>
      </c>
      <c r="C107" s="113" t="s">
        <v>314</v>
      </c>
      <c r="D107" s="116">
        <v>178.15</v>
      </c>
      <c r="E107" s="115">
        <f t="shared" si="3"/>
        <v>35.629999999999995</v>
      </c>
      <c r="F107" s="21">
        <v>213.78</v>
      </c>
    </row>
    <row r="108" spans="2:6">
      <c r="B108" s="119" t="s">
        <v>366</v>
      </c>
      <c r="C108" s="113" t="s">
        <v>314</v>
      </c>
      <c r="D108" s="116">
        <v>202.66</v>
      </c>
      <c r="E108" s="115">
        <f t="shared" si="3"/>
        <v>40.53</v>
      </c>
      <c r="F108" s="21">
        <v>243.19</v>
      </c>
    </row>
    <row r="109" spans="2:6">
      <c r="B109" s="119" t="s">
        <v>367</v>
      </c>
      <c r="C109" s="113" t="s">
        <v>314</v>
      </c>
      <c r="D109" s="116">
        <v>228.31</v>
      </c>
      <c r="E109" s="115">
        <f t="shared" si="3"/>
        <v>45.660000000000025</v>
      </c>
      <c r="F109" s="21">
        <v>273.97000000000003</v>
      </c>
    </row>
    <row r="110" spans="2:6">
      <c r="B110" s="119" t="s">
        <v>368</v>
      </c>
      <c r="C110" s="113" t="s">
        <v>314</v>
      </c>
      <c r="D110" s="116">
        <v>252.83999999999997</v>
      </c>
      <c r="E110" s="115">
        <f t="shared" si="3"/>
        <v>50.57000000000005</v>
      </c>
      <c r="F110" s="21">
        <v>303.41000000000003</v>
      </c>
    </row>
    <row r="111" spans="2:6">
      <c r="B111" s="119" t="s">
        <v>369</v>
      </c>
      <c r="C111" s="118"/>
      <c r="D111" s="116">
        <v>303.01</v>
      </c>
      <c r="E111" s="115">
        <f t="shared" si="3"/>
        <v>60.600000000000023</v>
      </c>
      <c r="F111" s="21">
        <v>363.61</v>
      </c>
    </row>
    <row r="112" spans="2:6" ht="15.6">
      <c r="B112" s="119" t="s">
        <v>373</v>
      </c>
      <c r="C112" s="113"/>
      <c r="D112" s="116"/>
      <c r="F112" s="21"/>
    </row>
    <row r="113" spans="1:6">
      <c r="B113" s="119" t="s">
        <v>371</v>
      </c>
      <c r="C113" s="113" t="s">
        <v>314</v>
      </c>
      <c r="D113" s="116">
        <v>183.28</v>
      </c>
      <c r="E113" s="115">
        <f t="shared" ref="E113:E118" si="4">F113-D113</f>
        <v>36.659999999999997</v>
      </c>
      <c r="F113" s="21">
        <v>219.94</v>
      </c>
    </row>
    <row r="114" spans="1:6">
      <c r="B114" s="119" t="s">
        <v>365</v>
      </c>
      <c r="C114" s="113" t="s">
        <v>314</v>
      </c>
      <c r="D114" s="116">
        <v>208.85</v>
      </c>
      <c r="E114" s="115">
        <f t="shared" si="4"/>
        <v>41.77000000000001</v>
      </c>
      <c r="F114" s="21">
        <v>250.62</v>
      </c>
    </row>
    <row r="115" spans="1:6">
      <c r="B115" s="119" t="s">
        <v>366</v>
      </c>
      <c r="C115" s="113" t="s">
        <v>314</v>
      </c>
      <c r="D115" s="116">
        <v>233.44</v>
      </c>
      <c r="E115" s="115">
        <f t="shared" si="4"/>
        <v>46.69</v>
      </c>
      <c r="F115" s="21">
        <v>280.13</v>
      </c>
    </row>
    <row r="116" spans="1:6">
      <c r="B116" s="119" t="s">
        <v>367</v>
      </c>
      <c r="C116" s="113" t="s">
        <v>314</v>
      </c>
      <c r="D116" s="116">
        <v>259.02</v>
      </c>
      <c r="E116" s="115">
        <f t="shared" si="4"/>
        <v>51.800000000000011</v>
      </c>
      <c r="F116" s="21">
        <v>310.82</v>
      </c>
    </row>
    <row r="117" spans="1:6">
      <c r="B117" s="119" t="s">
        <v>368</v>
      </c>
      <c r="C117" s="113" t="s">
        <v>314</v>
      </c>
      <c r="D117" s="116">
        <v>283.55</v>
      </c>
      <c r="E117" s="115">
        <f t="shared" si="4"/>
        <v>56.70999999999998</v>
      </c>
      <c r="F117" s="21">
        <v>340.26</v>
      </c>
    </row>
    <row r="118" spans="1:6">
      <c r="B118" s="119" t="s">
        <v>369</v>
      </c>
      <c r="C118" s="18" t="s">
        <v>374</v>
      </c>
      <c r="D118" s="116">
        <v>333.71999999999997</v>
      </c>
      <c r="E118" s="115">
        <f t="shared" si="4"/>
        <v>66.740000000000009</v>
      </c>
      <c r="F118" s="21">
        <v>400.46</v>
      </c>
    </row>
    <row r="119" spans="1:6">
      <c r="A119">
        <v>26</v>
      </c>
      <c r="B119" s="19" t="s">
        <v>375</v>
      </c>
      <c r="C119" s="18"/>
      <c r="D119" s="116"/>
      <c r="F119" s="21"/>
    </row>
    <row r="120" spans="1:6">
      <c r="B120" s="120" t="s">
        <v>376</v>
      </c>
      <c r="C120" s="18" t="s">
        <v>374</v>
      </c>
      <c r="D120" s="116">
        <v>328.12</v>
      </c>
      <c r="E120" s="115">
        <f t="shared" ref="E120" si="5">F120-D120</f>
        <v>65.62</v>
      </c>
      <c r="F120" s="21">
        <v>393.74</v>
      </c>
    </row>
    <row r="121" spans="1:6">
      <c r="B121" s="120" t="s">
        <v>377</v>
      </c>
      <c r="C121" s="18" t="s">
        <v>374</v>
      </c>
      <c r="D121" s="116">
        <v>174.8</v>
      </c>
      <c r="E121" s="115">
        <f>F121-D121</f>
        <v>34.95999999999998</v>
      </c>
      <c r="F121" s="21">
        <v>209.76</v>
      </c>
    </row>
    <row r="122" spans="1:6">
      <c r="B122" s="19" t="s">
        <v>521</v>
      </c>
      <c r="D122" s="24"/>
      <c r="F122" s="21"/>
    </row>
    <row r="123" spans="1:6" ht="13.8" thickBot="1">
      <c r="B123" s="121"/>
      <c r="C123" s="122"/>
      <c r="D123" s="35"/>
      <c r="E123" s="313"/>
      <c r="F123" s="123"/>
    </row>
  </sheetData>
  <pageMargins left="0.98425196850393704" right="0" top="0.59055118110236227" bottom="0.59055118110236227" header="0.51181102362204722" footer="0.51181102362204722"/>
  <pageSetup paperSize="9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selection activeCell="H22" sqref="H22"/>
    </sheetView>
  </sheetViews>
  <sheetFormatPr defaultRowHeight="13.2"/>
  <cols>
    <col min="1" max="1" width="6.33203125" customWidth="1"/>
    <col min="2" max="2" width="32.88671875" customWidth="1"/>
    <col min="3" max="3" width="10.88671875" customWidth="1"/>
    <col min="4" max="4" width="12.6640625" customWidth="1"/>
    <col min="6" max="6" width="10.109375" bestFit="1" customWidth="1"/>
  </cols>
  <sheetData>
    <row r="1" spans="1:6" ht="13.8">
      <c r="A1" s="124"/>
      <c r="B1" s="124"/>
      <c r="C1" s="124"/>
      <c r="D1" s="125"/>
    </row>
    <row r="2" spans="1:6" ht="13.8">
      <c r="A2" s="126" t="s">
        <v>381</v>
      </c>
      <c r="B2" s="125"/>
      <c r="C2" s="125"/>
      <c r="D2" s="125"/>
    </row>
    <row r="3" spans="1:6" ht="13.8">
      <c r="A3" s="125" t="s">
        <v>382</v>
      </c>
      <c r="B3" s="125"/>
      <c r="C3" s="125"/>
      <c r="D3" s="125"/>
    </row>
    <row r="4" spans="1:6" ht="13.8">
      <c r="A4" s="124"/>
      <c r="B4" s="365" t="s">
        <v>383</v>
      </c>
      <c r="C4" s="365"/>
      <c r="D4" s="124"/>
    </row>
    <row r="5" spans="1:6" ht="13.8">
      <c r="A5" s="124"/>
      <c r="B5" s="127"/>
      <c r="C5" s="127"/>
      <c r="D5" s="124"/>
    </row>
    <row r="6" spans="1:6" ht="13.8">
      <c r="A6" s="124"/>
      <c r="B6" s="124"/>
      <c r="C6" s="124"/>
      <c r="D6" s="124" t="s">
        <v>41</v>
      </c>
      <c r="F6" s="316">
        <v>43080</v>
      </c>
    </row>
    <row r="7" spans="1:6" ht="13.8">
      <c r="A7" s="129"/>
      <c r="B7" s="129"/>
      <c r="C7" s="130"/>
      <c r="D7" s="131"/>
      <c r="E7" s="130" t="s">
        <v>5</v>
      </c>
      <c r="F7" s="130" t="s">
        <v>4</v>
      </c>
    </row>
    <row r="8" spans="1:6" ht="13.8">
      <c r="A8" s="132" t="s">
        <v>6</v>
      </c>
      <c r="B8" s="132" t="s">
        <v>384</v>
      </c>
      <c r="C8" s="133" t="s">
        <v>8</v>
      </c>
      <c r="D8" s="134" t="s">
        <v>259</v>
      </c>
      <c r="E8" s="133" t="s">
        <v>9</v>
      </c>
      <c r="F8" s="133" t="s">
        <v>10</v>
      </c>
    </row>
    <row r="9" spans="1:6" ht="13.8">
      <c r="A9" s="132" t="s">
        <v>11</v>
      </c>
      <c r="B9" s="132" t="s">
        <v>385</v>
      </c>
      <c r="C9" s="133" t="s">
        <v>13</v>
      </c>
      <c r="D9" s="135" t="s">
        <v>386</v>
      </c>
      <c r="E9" s="136">
        <v>0.2</v>
      </c>
      <c r="F9" s="133" t="s">
        <v>14</v>
      </c>
    </row>
    <row r="10" spans="1:6" ht="13.8">
      <c r="A10" s="137"/>
      <c r="B10" s="137"/>
      <c r="C10" s="138"/>
      <c r="D10" s="139" t="s">
        <v>9</v>
      </c>
      <c r="E10" s="138"/>
      <c r="F10" s="138" t="s">
        <v>9</v>
      </c>
    </row>
    <row r="11" spans="1:6" ht="13.8">
      <c r="A11" s="140" t="s">
        <v>378</v>
      </c>
      <c r="B11" s="141" t="s">
        <v>387</v>
      </c>
      <c r="C11" s="142"/>
      <c r="D11" s="143"/>
      <c r="E11" s="130"/>
      <c r="F11" s="130"/>
    </row>
    <row r="12" spans="1:6" ht="13.8">
      <c r="A12" s="140"/>
      <c r="B12" s="141" t="s">
        <v>388</v>
      </c>
      <c r="C12" s="141"/>
      <c r="D12" s="144"/>
      <c r="E12" s="88"/>
      <c r="F12" s="88"/>
    </row>
    <row r="13" spans="1:6" ht="13.8">
      <c r="A13" s="145" t="s">
        <v>262</v>
      </c>
      <c r="B13" s="141" t="s">
        <v>389</v>
      </c>
      <c r="C13" s="146" t="s">
        <v>390</v>
      </c>
      <c r="D13" s="144">
        <v>1190.9287915407854</v>
      </c>
      <c r="E13" s="88">
        <v>238.19</v>
      </c>
      <c r="F13" s="88">
        <v>1429.12</v>
      </c>
    </row>
    <row r="14" spans="1:6" ht="13.8">
      <c r="A14" s="145" t="s">
        <v>263</v>
      </c>
      <c r="B14" s="141" t="s">
        <v>391</v>
      </c>
      <c r="C14" s="146" t="s">
        <v>390</v>
      </c>
      <c r="D14" s="144">
        <v>1294.3905135951663</v>
      </c>
      <c r="E14" s="88">
        <v>258.88</v>
      </c>
      <c r="F14" s="88">
        <v>1553.27</v>
      </c>
    </row>
    <row r="15" spans="1:6" ht="13.8">
      <c r="A15" s="145" t="s">
        <v>264</v>
      </c>
      <c r="B15" s="141" t="s">
        <v>392</v>
      </c>
      <c r="C15" s="146" t="s">
        <v>390</v>
      </c>
      <c r="D15" s="144">
        <v>2204.3324773413897</v>
      </c>
      <c r="E15" s="88">
        <v>440.87</v>
      </c>
      <c r="F15" s="88">
        <v>2645.2</v>
      </c>
    </row>
    <row r="16" spans="1:6" ht="13.8">
      <c r="A16" s="145" t="s">
        <v>265</v>
      </c>
      <c r="B16" s="141" t="s">
        <v>393</v>
      </c>
      <c r="C16" s="146" t="s">
        <v>390</v>
      </c>
      <c r="D16" s="144">
        <v>1632.1611178247736</v>
      </c>
      <c r="E16" s="88">
        <v>326.43</v>
      </c>
      <c r="F16" s="88">
        <v>1958.59</v>
      </c>
    </row>
    <row r="17" spans="1:6" ht="13.8">
      <c r="A17" s="147">
        <v>39569</v>
      </c>
      <c r="B17" s="148" t="s">
        <v>394</v>
      </c>
      <c r="C17" s="146" t="s">
        <v>390</v>
      </c>
      <c r="D17" s="144">
        <v>841.89637462235646</v>
      </c>
      <c r="E17" s="88">
        <v>168.38</v>
      </c>
      <c r="F17" s="88">
        <v>1010.28</v>
      </c>
    </row>
    <row r="18" spans="1:6" ht="13.8">
      <c r="A18" s="147">
        <v>40695</v>
      </c>
      <c r="B18" s="148" t="s">
        <v>395</v>
      </c>
      <c r="C18" s="146" t="s">
        <v>390</v>
      </c>
      <c r="D18" s="144">
        <v>1101.0486102719033</v>
      </c>
      <c r="E18" s="88">
        <v>220.21</v>
      </c>
      <c r="F18" s="88">
        <v>1321.26</v>
      </c>
    </row>
    <row r="19" spans="1:6" ht="13.8">
      <c r="A19" s="149">
        <v>40725</v>
      </c>
      <c r="B19" s="138" t="s">
        <v>396</v>
      </c>
      <c r="C19" s="150" t="s">
        <v>390</v>
      </c>
      <c r="D19" s="151">
        <v>1146.3315105740182</v>
      </c>
      <c r="E19" s="87">
        <v>229.27</v>
      </c>
      <c r="F19" s="87">
        <v>1375.6</v>
      </c>
    </row>
    <row r="20" spans="1:6" ht="13.8">
      <c r="A20" s="152"/>
      <c r="B20" s="20"/>
      <c r="C20" s="20"/>
      <c r="D20" s="153"/>
    </row>
    <row r="21" spans="1:6" ht="13.8">
      <c r="A21" s="124"/>
      <c r="B21" s="124"/>
      <c r="C21" s="124"/>
      <c r="D21" s="124"/>
    </row>
    <row r="22" spans="1:6" ht="13.8">
      <c r="A22" s="124"/>
      <c r="B22" s="154"/>
      <c r="C22" s="154"/>
      <c r="D22" s="124"/>
    </row>
    <row r="23" spans="1:6" ht="13.8">
      <c r="A23" s="124"/>
      <c r="B23" s="124"/>
      <c r="C23" s="124"/>
      <c r="D23" s="124"/>
    </row>
    <row r="24" spans="1:6" ht="13.8">
      <c r="A24" s="124"/>
      <c r="B24" s="124"/>
      <c r="C24" s="124"/>
      <c r="D24" s="124"/>
    </row>
    <row r="25" spans="1:6" ht="13.8">
      <c r="A25" s="124"/>
      <c r="B25" s="124"/>
      <c r="C25" s="124"/>
      <c r="D25" s="124"/>
    </row>
    <row r="26" spans="1:6" ht="13.8">
      <c r="A26" s="124"/>
      <c r="B26" s="124"/>
      <c r="C26" s="124"/>
      <c r="D26" s="124"/>
    </row>
    <row r="27" spans="1:6" ht="13.8">
      <c r="A27" s="124"/>
      <c r="B27" s="40"/>
      <c r="C27" s="40"/>
    </row>
    <row r="28" spans="1:6" ht="13.8">
      <c r="A28" s="124"/>
    </row>
    <row r="29" spans="1:6" ht="13.8">
      <c r="A29" s="124"/>
    </row>
    <row r="30" spans="1:6" ht="13.8">
      <c r="A30" s="124"/>
    </row>
    <row r="31" spans="1:6" ht="13.8">
      <c r="A31" s="124"/>
      <c r="B31" s="124"/>
      <c r="C31" s="124"/>
      <c r="D31" s="124"/>
    </row>
    <row r="32" spans="1:6" ht="13.8">
      <c r="A32" s="124"/>
      <c r="B32" s="124"/>
      <c r="C32" s="124"/>
      <c r="D32" s="124"/>
    </row>
    <row r="33" spans="1:9" ht="13.8">
      <c r="A33" s="124"/>
      <c r="B33" s="155"/>
      <c r="C33" s="155"/>
      <c r="D33" s="95"/>
      <c r="E33" s="95"/>
      <c r="F33" s="95"/>
      <c r="G33" s="95"/>
      <c r="I33" s="95"/>
    </row>
    <row r="34" spans="1:9" ht="13.8">
      <c r="A34" s="124"/>
      <c r="B34" s="124"/>
      <c r="C34" s="124"/>
      <c r="D34" s="124"/>
    </row>
  </sheetData>
  <mergeCells count="1">
    <mergeCell ref="B4:C4"/>
  </mergeCells>
  <pageMargins left="1.1811023622047245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4"/>
  <sheetViews>
    <sheetView workbookViewId="0">
      <selection activeCell="C32" sqref="C32:Q34"/>
    </sheetView>
  </sheetViews>
  <sheetFormatPr defaultColWidth="9.109375" defaultRowHeight="13.2"/>
  <cols>
    <col min="1" max="1" width="3.88671875" style="156" customWidth="1"/>
    <col min="2" max="2" width="18.33203125" style="156" customWidth="1"/>
    <col min="3" max="3" width="7.44140625" style="156" customWidth="1"/>
    <col min="4" max="4" width="7.6640625" style="156" customWidth="1"/>
    <col min="5" max="5" width="8.109375" style="156" customWidth="1"/>
    <col min="6" max="6" width="7.5546875" style="156" customWidth="1"/>
    <col min="7" max="7" width="7.88671875" style="156" customWidth="1"/>
    <col min="8" max="8" width="7.33203125" style="156" customWidth="1"/>
    <col min="9" max="9" width="8" style="156" customWidth="1"/>
    <col min="10" max="10" width="7.44140625" style="156" customWidth="1"/>
    <col min="11" max="11" width="7.88671875" style="156" customWidth="1"/>
    <col min="12" max="12" width="7.33203125" style="156" customWidth="1"/>
    <col min="13" max="13" width="9.21875" style="156" customWidth="1"/>
    <col min="14" max="14" width="7.33203125" style="156" customWidth="1"/>
    <col min="15" max="15" width="7.44140625" style="156" customWidth="1"/>
    <col min="16" max="16" width="7.33203125" style="156" customWidth="1"/>
    <col min="17" max="17" width="7.5546875" style="156" customWidth="1"/>
    <col min="18" max="16384" width="9.109375" style="156"/>
  </cols>
  <sheetData>
    <row r="1" spans="1:17">
      <c r="I1" s="157"/>
      <c r="J1" s="157"/>
      <c r="K1" s="157"/>
    </row>
    <row r="2" spans="1:17">
      <c r="I2" s="157"/>
      <c r="J2" s="157"/>
      <c r="K2" s="157"/>
    </row>
    <row r="3" spans="1:17">
      <c r="A3" s="158" t="s">
        <v>397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</row>
    <row r="4" spans="1:17">
      <c r="A4" s="157" t="s">
        <v>398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</row>
    <row r="5" spans="1:17">
      <c r="A5" s="128"/>
      <c r="B5" s="128"/>
      <c r="C5" s="128"/>
      <c r="D5" s="128"/>
      <c r="E5" s="128"/>
      <c r="F5" s="128"/>
      <c r="G5" s="128"/>
      <c r="H5" s="128"/>
      <c r="I5" s="366" t="s">
        <v>41</v>
      </c>
      <c r="J5" s="366"/>
      <c r="K5" s="366"/>
      <c r="L5" s="366"/>
      <c r="M5" s="317">
        <v>43080</v>
      </c>
      <c r="N5" s="128"/>
    </row>
    <row r="6" spans="1:17">
      <c r="A6" s="159" t="s">
        <v>399</v>
      </c>
      <c r="B6" s="160"/>
      <c r="C6" s="367" t="s">
        <v>522</v>
      </c>
      <c r="D6" s="368"/>
      <c r="E6" s="369"/>
      <c r="F6" s="367" t="s">
        <v>523</v>
      </c>
      <c r="G6" s="368"/>
      <c r="H6" s="369"/>
      <c r="I6" s="367" t="s">
        <v>524</v>
      </c>
      <c r="J6" s="368"/>
      <c r="K6" s="369"/>
      <c r="L6" s="367" t="s">
        <v>525</v>
      </c>
      <c r="M6" s="368"/>
      <c r="N6" s="369"/>
      <c r="O6" s="162"/>
      <c r="P6" s="162"/>
      <c r="Q6" s="162"/>
    </row>
    <row r="7" spans="1:17">
      <c r="A7" s="159" t="s">
        <v>11</v>
      </c>
      <c r="B7" s="159" t="s">
        <v>7</v>
      </c>
      <c r="C7" s="161" t="s">
        <v>400</v>
      </c>
      <c r="D7" s="161"/>
      <c r="E7" s="161"/>
      <c r="F7" s="161" t="s">
        <v>400</v>
      </c>
      <c r="G7" s="161"/>
      <c r="H7" s="161"/>
      <c r="I7" s="161" t="s">
        <v>400</v>
      </c>
      <c r="J7" s="163"/>
      <c r="K7" s="164"/>
      <c r="L7" s="161" t="s">
        <v>400</v>
      </c>
      <c r="M7" s="161"/>
      <c r="N7" s="161"/>
      <c r="O7" s="165" t="s">
        <v>401</v>
      </c>
      <c r="P7" s="166" t="s">
        <v>402</v>
      </c>
      <c r="Q7" s="166" t="s">
        <v>402</v>
      </c>
    </row>
    <row r="8" spans="1:17">
      <c r="A8" s="167"/>
      <c r="B8" s="167"/>
      <c r="C8" s="167" t="s">
        <v>403</v>
      </c>
      <c r="D8" s="167" t="s">
        <v>404</v>
      </c>
      <c r="E8" s="167" t="s">
        <v>405</v>
      </c>
      <c r="F8" s="167" t="s">
        <v>403</v>
      </c>
      <c r="G8" s="167" t="s">
        <v>404</v>
      </c>
      <c r="H8" s="167" t="s">
        <v>405</v>
      </c>
      <c r="I8" s="167" t="s">
        <v>403</v>
      </c>
      <c r="J8" s="167" t="s">
        <v>404</v>
      </c>
      <c r="K8" s="167" t="s">
        <v>405</v>
      </c>
      <c r="L8" s="167" t="s">
        <v>403</v>
      </c>
      <c r="M8" s="167" t="s">
        <v>404</v>
      </c>
      <c r="N8" s="167" t="s">
        <v>405</v>
      </c>
      <c r="O8" s="168" t="s">
        <v>406</v>
      </c>
      <c r="P8" s="167" t="s">
        <v>9</v>
      </c>
      <c r="Q8" s="167" t="s">
        <v>9</v>
      </c>
    </row>
    <row r="9" spans="1:17">
      <c r="A9" s="169"/>
      <c r="B9" s="16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70"/>
      <c r="P9" s="169"/>
      <c r="Q9" s="169"/>
    </row>
    <row r="10" spans="1:17" s="173" customFormat="1">
      <c r="A10" s="171" t="s">
        <v>378</v>
      </c>
      <c r="B10" s="172" t="s">
        <v>407</v>
      </c>
      <c r="C10" s="318">
        <v>155.79</v>
      </c>
      <c r="D10" s="318">
        <v>155.79</v>
      </c>
      <c r="E10" s="318">
        <v>155.79</v>
      </c>
      <c r="F10" s="318">
        <v>155.88</v>
      </c>
      <c r="G10" s="318">
        <v>155.88</v>
      </c>
      <c r="H10" s="318">
        <v>155.88</v>
      </c>
      <c r="I10" s="318">
        <v>233.33</v>
      </c>
      <c r="J10" s="318">
        <v>233.33</v>
      </c>
      <c r="K10" s="318">
        <v>233.33</v>
      </c>
      <c r="L10" s="318">
        <v>310.66000000000003</v>
      </c>
      <c r="M10" s="318">
        <v>310.66000000000003</v>
      </c>
      <c r="N10" s="318">
        <v>310.66000000000003</v>
      </c>
      <c r="O10" s="319">
        <v>141.58000000000001</v>
      </c>
      <c r="P10" s="319">
        <v>141.58000000000001</v>
      </c>
      <c r="Q10" s="319">
        <v>141.58000000000001</v>
      </c>
    </row>
    <row r="11" spans="1:17" s="173" customFormat="1">
      <c r="A11" s="171"/>
      <c r="B11" s="174" t="s">
        <v>408</v>
      </c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20"/>
      <c r="P11" s="321"/>
      <c r="Q11" s="321"/>
    </row>
    <row r="12" spans="1:17" s="173" customFormat="1">
      <c r="A12" s="171"/>
      <c r="B12" s="174" t="s">
        <v>409</v>
      </c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9"/>
      <c r="P12" s="318"/>
      <c r="Q12" s="318"/>
    </row>
    <row r="13" spans="1:17" s="173" customFormat="1">
      <c r="A13" s="171"/>
      <c r="B13" s="174" t="s">
        <v>410</v>
      </c>
      <c r="C13" s="318"/>
      <c r="D13" s="318"/>
      <c r="E13" s="318"/>
      <c r="F13" s="318"/>
      <c r="G13" s="318"/>
      <c r="H13" s="318"/>
      <c r="I13" s="318"/>
      <c r="J13" s="318"/>
      <c r="K13" s="318"/>
      <c r="L13" s="318"/>
      <c r="M13" s="318"/>
      <c r="N13" s="318"/>
      <c r="O13" s="319"/>
      <c r="P13" s="318"/>
      <c r="Q13" s="318"/>
    </row>
    <row r="14" spans="1:17" s="173" customFormat="1">
      <c r="A14" s="171"/>
      <c r="B14" s="174" t="s">
        <v>411</v>
      </c>
      <c r="C14" s="318"/>
      <c r="D14" s="318"/>
      <c r="E14" s="318"/>
      <c r="F14" s="318"/>
      <c r="G14" s="318"/>
      <c r="H14" s="318"/>
      <c r="I14" s="318"/>
      <c r="J14" s="318"/>
      <c r="K14" s="318"/>
      <c r="L14" s="318"/>
      <c r="M14" s="318"/>
      <c r="N14" s="318"/>
      <c r="O14" s="319"/>
      <c r="P14" s="318"/>
      <c r="Q14" s="318"/>
    </row>
    <row r="15" spans="1:17" s="173" customFormat="1">
      <c r="A15" s="171"/>
      <c r="B15" s="174" t="s">
        <v>412</v>
      </c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9"/>
      <c r="P15" s="318"/>
      <c r="Q15" s="318"/>
    </row>
    <row r="16" spans="1:17" s="173" customFormat="1">
      <c r="A16" s="171"/>
      <c r="B16" s="174" t="s">
        <v>413</v>
      </c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9"/>
      <c r="P16" s="318"/>
      <c r="Q16" s="318"/>
    </row>
    <row r="17" spans="1:17" s="173" customFormat="1" hidden="1">
      <c r="A17" s="171"/>
      <c r="B17" s="175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9"/>
      <c r="P17" s="318"/>
      <c r="Q17" s="318"/>
    </row>
    <row r="18" spans="1:17" s="173" customFormat="1">
      <c r="A18" s="171"/>
      <c r="B18" s="176" t="s">
        <v>414</v>
      </c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9"/>
      <c r="P18" s="318"/>
      <c r="Q18" s="318"/>
    </row>
    <row r="19" spans="1:17" s="173" customFormat="1">
      <c r="A19" s="171"/>
      <c r="B19" s="174"/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20"/>
      <c r="P19" s="318"/>
      <c r="Q19" s="318"/>
    </row>
    <row r="20" spans="1:17" s="173" customFormat="1" ht="2.25" customHeight="1">
      <c r="A20" s="171"/>
      <c r="B20" s="176"/>
      <c r="C20" s="318"/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9"/>
      <c r="P20" s="318"/>
      <c r="Q20" s="318"/>
    </row>
    <row r="21" spans="1:17">
      <c r="A21" s="159" t="s">
        <v>379</v>
      </c>
      <c r="B21" s="177" t="s">
        <v>415</v>
      </c>
      <c r="C21" s="322">
        <v>148.01</v>
      </c>
      <c r="D21" s="322">
        <v>342.82</v>
      </c>
      <c r="E21" s="322">
        <v>193.55</v>
      </c>
      <c r="F21" s="322">
        <v>148.01</v>
      </c>
      <c r="G21" s="322">
        <v>342.82</v>
      </c>
      <c r="H21" s="322">
        <v>193.55</v>
      </c>
      <c r="I21" s="322">
        <v>148.01</v>
      </c>
      <c r="J21" s="322">
        <v>342.82</v>
      </c>
      <c r="K21" s="322">
        <v>193.55</v>
      </c>
      <c r="L21" s="322">
        <v>148.01</v>
      </c>
      <c r="M21" s="322">
        <v>342.82</v>
      </c>
      <c r="N21" s="322">
        <v>193.55</v>
      </c>
      <c r="O21" s="319">
        <v>532.57000000000005</v>
      </c>
      <c r="P21" s="318">
        <v>532.57000000000005</v>
      </c>
      <c r="Q21" s="318">
        <v>532.57000000000005</v>
      </c>
    </row>
    <row r="22" spans="1:17">
      <c r="A22" s="159" t="s">
        <v>380</v>
      </c>
      <c r="B22" s="178" t="s">
        <v>416</v>
      </c>
      <c r="C22" s="322"/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3"/>
      <c r="P22" s="324"/>
      <c r="Q22" s="324"/>
    </row>
    <row r="23" spans="1:17">
      <c r="A23" s="169"/>
      <c r="B23" s="156" t="s">
        <v>417</v>
      </c>
      <c r="C23" s="322">
        <v>1190.93</v>
      </c>
      <c r="D23" s="322">
        <v>1190.93</v>
      </c>
      <c r="E23" s="322">
        <v>1190.93</v>
      </c>
      <c r="F23" s="322">
        <v>1294.3900000000001</v>
      </c>
      <c r="G23" s="322">
        <v>1294.3900000000001</v>
      </c>
      <c r="H23" s="322">
        <v>1294.3900000000001</v>
      </c>
      <c r="I23" s="322">
        <v>2204.33</v>
      </c>
      <c r="J23" s="322">
        <v>2204.33</v>
      </c>
      <c r="K23" s="322">
        <v>2204.33</v>
      </c>
      <c r="L23" s="322">
        <v>1632.16</v>
      </c>
      <c r="M23" s="322">
        <v>1632.16</v>
      </c>
      <c r="N23" s="322">
        <v>1632.16</v>
      </c>
      <c r="O23" s="325">
        <v>841.9</v>
      </c>
      <c r="P23" s="322">
        <v>1101.05</v>
      </c>
      <c r="Q23" s="322">
        <v>1146.33</v>
      </c>
    </row>
    <row r="24" spans="1:17">
      <c r="A24" s="169"/>
      <c r="B24" s="169"/>
      <c r="C24" s="322"/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3"/>
      <c r="P24" s="324"/>
      <c r="Q24" s="324"/>
    </row>
    <row r="25" spans="1:17">
      <c r="A25" s="169"/>
      <c r="B25" s="159" t="s">
        <v>418</v>
      </c>
      <c r="C25" s="322">
        <f t="shared" ref="C25:Q25" si="0">C10+C20+C21+C23</f>
        <v>1494.73</v>
      </c>
      <c r="D25" s="322">
        <f t="shared" si="0"/>
        <v>1689.54</v>
      </c>
      <c r="E25" s="322">
        <f t="shared" si="0"/>
        <v>1540.27</v>
      </c>
      <c r="F25" s="322">
        <f t="shared" si="0"/>
        <v>1598.2800000000002</v>
      </c>
      <c r="G25" s="322">
        <f t="shared" si="0"/>
        <v>1793.0900000000001</v>
      </c>
      <c r="H25" s="322">
        <f t="shared" si="0"/>
        <v>1643.8200000000002</v>
      </c>
      <c r="I25" s="322">
        <f t="shared" si="0"/>
        <v>2585.67</v>
      </c>
      <c r="J25" s="322">
        <f t="shared" si="0"/>
        <v>2780.48</v>
      </c>
      <c r="K25" s="322">
        <f t="shared" si="0"/>
        <v>2631.21</v>
      </c>
      <c r="L25" s="322">
        <f t="shared" si="0"/>
        <v>2090.83</v>
      </c>
      <c r="M25" s="322">
        <f t="shared" si="0"/>
        <v>2285.6400000000003</v>
      </c>
      <c r="N25" s="322">
        <f t="shared" si="0"/>
        <v>2136.37</v>
      </c>
      <c r="O25" s="325">
        <f t="shared" si="0"/>
        <v>1516.0500000000002</v>
      </c>
      <c r="P25" s="322">
        <f t="shared" si="0"/>
        <v>1775.2</v>
      </c>
      <c r="Q25" s="322">
        <f t="shared" si="0"/>
        <v>1820.48</v>
      </c>
    </row>
    <row r="26" spans="1:17">
      <c r="A26" s="169"/>
      <c r="B26" s="16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0"/>
      <c r="P26" s="169"/>
      <c r="Q26" s="169"/>
    </row>
    <row r="27" spans="1:17">
      <c r="A27" s="169"/>
      <c r="B27" s="180" t="s">
        <v>14</v>
      </c>
      <c r="C27" s="181">
        <v>298.95</v>
      </c>
      <c r="D27" s="181">
        <v>337.91</v>
      </c>
      <c r="E27" s="181">
        <v>308.05</v>
      </c>
      <c r="F27" s="181">
        <v>319.66000000000003</v>
      </c>
      <c r="G27" s="181">
        <v>358.62</v>
      </c>
      <c r="H27" s="181">
        <v>328.76</v>
      </c>
      <c r="I27" s="181">
        <v>517.13</v>
      </c>
      <c r="J27" s="181">
        <v>556.1</v>
      </c>
      <c r="K27" s="181">
        <v>526.24</v>
      </c>
      <c r="L27" s="181">
        <v>418.17</v>
      </c>
      <c r="M27" s="181">
        <v>457.13</v>
      </c>
      <c r="N27" s="181">
        <v>427.27</v>
      </c>
      <c r="O27" s="182">
        <v>303.20999999999998</v>
      </c>
      <c r="P27" s="181">
        <v>355.04</v>
      </c>
      <c r="Q27" s="181">
        <v>364.1</v>
      </c>
    </row>
    <row r="28" spans="1:17">
      <c r="A28" s="169"/>
      <c r="B28" s="16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0"/>
      <c r="P28" s="169"/>
      <c r="Q28" s="169"/>
    </row>
    <row r="29" spans="1:17">
      <c r="A29" s="169"/>
      <c r="B29" s="159" t="s">
        <v>419</v>
      </c>
      <c r="C29" s="322">
        <f t="shared" ref="C29:Q29" si="1">C25+C27</f>
        <v>1793.68</v>
      </c>
      <c r="D29" s="322">
        <f t="shared" si="1"/>
        <v>2027.45</v>
      </c>
      <c r="E29" s="326">
        <f t="shared" si="1"/>
        <v>1848.32</v>
      </c>
      <c r="F29" s="322">
        <f t="shared" si="1"/>
        <v>1917.9400000000003</v>
      </c>
      <c r="G29" s="322">
        <f t="shared" si="1"/>
        <v>2151.71</v>
      </c>
      <c r="H29" s="322">
        <f t="shared" si="1"/>
        <v>1972.5800000000002</v>
      </c>
      <c r="I29" s="322">
        <f t="shared" si="1"/>
        <v>3102.8</v>
      </c>
      <c r="J29" s="322">
        <f t="shared" si="1"/>
        <v>3336.58</v>
      </c>
      <c r="K29" s="322">
        <f t="shared" si="1"/>
        <v>3157.45</v>
      </c>
      <c r="L29" s="322">
        <f t="shared" si="1"/>
        <v>2509</v>
      </c>
      <c r="M29" s="322">
        <f t="shared" si="1"/>
        <v>2742.7700000000004</v>
      </c>
      <c r="N29" s="322">
        <f t="shared" si="1"/>
        <v>2563.64</v>
      </c>
      <c r="O29" s="325">
        <f t="shared" si="1"/>
        <v>1819.2600000000002</v>
      </c>
      <c r="P29" s="322">
        <f t="shared" si="1"/>
        <v>2130.2400000000002</v>
      </c>
      <c r="Q29" s="322">
        <f t="shared" si="1"/>
        <v>2184.58</v>
      </c>
    </row>
    <row r="30" spans="1:17">
      <c r="A30" s="183"/>
      <c r="B30" s="183"/>
      <c r="C30" s="183"/>
      <c r="D30" s="183"/>
      <c r="E30" s="184"/>
      <c r="F30" s="183"/>
      <c r="G30" s="183"/>
      <c r="H30" s="183"/>
      <c r="I30" s="183"/>
      <c r="J30" s="183"/>
      <c r="K30" s="183"/>
      <c r="L30" s="183"/>
      <c r="M30" s="183"/>
      <c r="N30" s="183"/>
      <c r="O30" s="185"/>
      <c r="P30" s="183"/>
      <c r="Q30" s="183"/>
    </row>
    <row r="34" spans="3:17">
      <c r="C34" s="327"/>
      <c r="D34" s="327"/>
      <c r="E34" s="327"/>
      <c r="F34" s="327"/>
      <c r="G34" s="327"/>
      <c r="H34" s="327"/>
      <c r="I34" s="327"/>
      <c r="J34" s="327"/>
      <c r="K34" s="327"/>
      <c r="L34" s="327"/>
      <c r="M34" s="327"/>
      <c r="N34" s="327"/>
      <c r="O34" s="327"/>
      <c r="P34" s="327"/>
      <c r="Q34" s="327"/>
    </row>
  </sheetData>
  <mergeCells count="5">
    <mergeCell ref="I5:L5"/>
    <mergeCell ref="C6:E6"/>
    <mergeCell ref="F6:H6"/>
    <mergeCell ref="I6:K6"/>
    <mergeCell ref="L6:N6"/>
  </mergeCells>
  <pageMargins left="0.31496062992125984" right="0.19685039370078741" top="0.39370078740157483" bottom="0.39370078740157483" header="0.51181102362204722" footer="0.51181102362204722"/>
  <pageSetup paperSize="9" scale="70" orientation="landscape" horizontalDpi="720" verticalDpi="72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1:G27"/>
  <sheetViews>
    <sheetView zoomScale="75" workbookViewId="0">
      <selection activeCell="H18" sqref="H18:I24"/>
    </sheetView>
  </sheetViews>
  <sheetFormatPr defaultRowHeight="13.2"/>
  <cols>
    <col min="1" max="1" width="1.5546875" customWidth="1"/>
    <col min="2" max="2" width="7" customWidth="1"/>
    <col min="3" max="3" width="34.88671875" customWidth="1"/>
    <col min="4" max="4" width="11.6640625" customWidth="1"/>
    <col min="5" max="5" width="10.33203125" style="39" customWidth="1"/>
    <col min="6" max="6" width="12.6640625" customWidth="1"/>
    <col min="7" max="7" width="11.88671875" customWidth="1"/>
    <col min="8" max="8" width="12.6640625" customWidth="1"/>
  </cols>
  <sheetData>
    <row r="1" spans="2:7" ht="13.8">
      <c r="B1" s="124"/>
      <c r="C1" s="124"/>
      <c r="D1" s="124"/>
      <c r="E1" s="127"/>
    </row>
    <row r="2" spans="2:7" ht="13.8">
      <c r="B2" s="124"/>
      <c r="C2" s="124"/>
      <c r="D2" s="124"/>
      <c r="E2" s="127"/>
    </row>
    <row r="3" spans="2:7" ht="13.8">
      <c r="B3" s="124"/>
      <c r="C3" s="124"/>
      <c r="D3" s="124"/>
      <c r="E3" s="127"/>
    </row>
    <row r="4" spans="2:7" ht="13.8">
      <c r="B4" s="124"/>
      <c r="C4" s="124"/>
      <c r="D4" s="124"/>
      <c r="E4" s="127"/>
    </row>
    <row r="5" spans="2:7" ht="13.8">
      <c r="B5" s="124"/>
      <c r="C5" s="124"/>
      <c r="D5" s="124"/>
      <c r="E5" s="127"/>
    </row>
    <row r="6" spans="2:7" ht="13.8">
      <c r="B6" s="124"/>
      <c r="C6" s="124"/>
      <c r="D6" s="124"/>
      <c r="E6" s="127"/>
    </row>
    <row r="7" spans="2:7" ht="13.8">
      <c r="B7" s="370" t="s">
        <v>420</v>
      </c>
      <c r="C7" s="370"/>
      <c r="D7" s="370"/>
      <c r="E7" s="370"/>
      <c r="F7" s="370"/>
      <c r="G7" s="370"/>
    </row>
    <row r="8" spans="2:7" ht="13.8">
      <c r="B8" s="365" t="s">
        <v>421</v>
      </c>
      <c r="C8" s="365"/>
      <c r="D8" s="365"/>
      <c r="E8" s="365"/>
      <c r="F8" s="365"/>
      <c r="G8" s="365"/>
    </row>
    <row r="9" spans="2:7" ht="13.8">
      <c r="C9" s="127"/>
      <c r="D9" s="125" t="s">
        <v>422</v>
      </c>
      <c r="E9" s="127"/>
    </row>
    <row r="10" spans="2:7" ht="13.8">
      <c r="B10" s="124"/>
      <c r="C10" s="124"/>
      <c r="D10" s="124"/>
      <c r="E10" s="127"/>
    </row>
    <row r="11" spans="2:7" ht="13.8">
      <c r="B11" s="124"/>
      <c r="D11" s="124" t="s">
        <v>41</v>
      </c>
      <c r="F11" s="328">
        <v>43080</v>
      </c>
    </row>
    <row r="12" spans="2:7" ht="13.8">
      <c r="B12" s="196"/>
      <c r="C12" s="196"/>
      <c r="D12" s="196"/>
      <c r="E12" s="199"/>
      <c r="F12" s="200" t="s">
        <v>14</v>
      </c>
      <c r="G12" s="192" t="s">
        <v>260</v>
      </c>
    </row>
    <row r="13" spans="2:7" ht="13.8">
      <c r="B13" s="197" t="s">
        <v>6</v>
      </c>
      <c r="C13" s="201" t="s">
        <v>384</v>
      </c>
      <c r="D13" s="197" t="s">
        <v>8</v>
      </c>
      <c r="E13" s="202" t="s">
        <v>259</v>
      </c>
      <c r="F13" s="203" t="s">
        <v>423</v>
      </c>
      <c r="G13" s="193" t="s">
        <v>261</v>
      </c>
    </row>
    <row r="14" spans="2:7" ht="13.8">
      <c r="B14" s="197" t="s">
        <v>11</v>
      </c>
      <c r="C14" s="201" t="s">
        <v>385</v>
      </c>
      <c r="D14" s="197" t="s">
        <v>13</v>
      </c>
      <c r="E14" s="202" t="s">
        <v>386</v>
      </c>
      <c r="F14" s="204" t="s">
        <v>9</v>
      </c>
      <c r="G14" s="193" t="s">
        <v>9</v>
      </c>
    </row>
    <row r="15" spans="2:7" ht="13.8">
      <c r="B15" s="198"/>
      <c r="C15" s="198"/>
      <c r="D15" s="198"/>
      <c r="E15" s="205" t="s">
        <v>9</v>
      </c>
      <c r="F15" s="206"/>
      <c r="G15" s="195"/>
    </row>
    <row r="16" spans="2:7" ht="13.8">
      <c r="B16" s="146" t="s">
        <v>378</v>
      </c>
      <c r="C16" s="201" t="s">
        <v>424</v>
      </c>
      <c r="D16" s="201"/>
      <c r="E16" s="135"/>
      <c r="F16" s="191"/>
      <c r="G16" s="191"/>
    </row>
    <row r="17" spans="2:7" ht="13.8">
      <c r="B17" s="146"/>
      <c r="C17" s="141" t="s">
        <v>425</v>
      </c>
      <c r="D17" s="141"/>
      <c r="E17" s="207"/>
      <c r="F17" s="88"/>
      <c r="G17" s="88"/>
    </row>
    <row r="18" spans="2:7" ht="15" customHeight="1">
      <c r="B18" s="208"/>
      <c r="C18" s="201" t="s">
        <v>426</v>
      </c>
      <c r="D18" s="146" t="s">
        <v>390</v>
      </c>
      <c r="E18" s="207">
        <v>279.99</v>
      </c>
      <c r="F18" s="209">
        <v>56</v>
      </c>
      <c r="G18" s="209">
        <v>335.99</v>
      </c>
    </row>
    <row r="19" spans="2:7" ht="15" customHeight="1">
      <c r="B19" s="146" t="s">
        <v>379</v>
      </c>
      <c r="C19" s="201" t="s">
        <v>424</v>
      </c>
      <c r="D19" s="201"/>
      <c r="E19" s="207"/>
      <c r="F19" s="209"/>
      <c r="G19" s="209"/>
    </row>
    <row r="20" spans="2:7" ht="13.8">
      <c r="B20" s="208"/>
      <c r="C20" s="201" t="s">
        <v>427</v>
      </c>
      <c r="D20" s="146" t="s">
        <v>390</v>
      </c>
      <c r="E20" s="207">
        <v>99.55</v>
      </c>
      <c r="F20" s="209">
        <v>19.91</v>
      </c>
      <c r="G20" s="209">
        <v>119.46</v>
      </c>
    </row>
    <row r="21" spans="2:7" ht="13.8">
      <c r="B21" s="146" t="s">
        <v>380</v>
      </c>
      <c r="C21" s="148" t="s">
        <v>428</v>
      </c>
      <c r="D21" s="148"/>
      <c r="E21" s="207"/>
      <c r="F21" s="209"/>
      <c r="G21" s="209"/>
    </row>
    <row r="22" spans="2:7" ht="13.8">
      <c r="B22" s="208"/>
      <c r="C22" s="148" t="s">
        <v>429</v>
      </c>
      <c r="D22" s="146" t="s">
        <v>390</v>
      </c>
      <c r="E22" s="207">
        <v>122.42</v>
      </c>
      <c r="F22" s="209">
        <v>24.48</v>
      </c>
      <c r="G22" s="209">
        <v>146.9</v>
      </c>
    </row>
    <row r="23" spans="2:7" ht="13.8">
      <c r="B23" s="146" t="s">
        <v>430</v>
      </c>
      <c r="C23" s="201" t="s">
        <v>431</v>
      </c>
      <c r="D23" s="201"/>
      <c r="E23" s="207"/>
      <c r="F23" s="209"/>
      <c r="G23" s="209"/>
    </row>
    <row r="24" spans="2:7" ht="13.8">
      <c r="B24" s="208"/>
      <c r="C24" s="201" t="s">
        <v>427</v>
      </c>
      <c r="D24" s="146" t="s">
        <v>390</v>
      </c>
      <c r="E24" s="207">
        <v>63.79</v>
      </c>
      <c r="F24" s="209">
        <v>12.76</v>
      </c>
      <c r="G24" s="209">
        <v>76.55</v>
      </c>
    </row>
    <row r="25" spans="2:7" ht="13.8">
      <c r="B25" s="150"/>
      <c r="C25" s="198"/>
      <c r="D25" s="198"/>
      <c r="E25" s="210"/>
      <c r="F25" s="87"/>
      <c r="G25" s="87"/>
    </row>
    <row r="26" spans="2:7" ht="13.8">
      <c r="B26" s="124"/>
      <c r="C26" s="124"/>
      <c r="D26" s="124"/>
      <c r="E26" s="127"/>
    </row>
    <row r="27" spans="2:7" ht="13.8">
      <c r="B27" s="124"/>
      <c r="C27" s="124"/>
      <c r="D27" s="124"/>
      <c r="E27" s="127"/>
    </row>
  </sheetData>
  <mergeCells count="2">
    <mergeCell ref="B7:G7"/>
    <mergeCell ref="B8:G8"/>
  </mergeCells>
  <pageMargins left="1.1811023622047245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topLeftCell="A10" workbookViewId="0">
      <selection activeCell="G14" sqref="G14:H14"/>
    </sheetView>
  </sheetViews>
  <sheetFormatPr defaultColWidth="9.109375" defaultRowHeight="13.8"/>
  <cols>
    <col min="1" max="1" width="5.44140625" style="124" customWidth="1"/>
    <col min="2" max="2" width="21" style="124" customWidth="1"/>
    <col min="3" max="3" width="8.109375" style="124" customWidth="1"/>
    <col min="4" max="4" width="10.6640625" style="124" customWidth="1"/>
    <col min="5" max="5" width="10.109375" style="124" customWidth="1"/>
    <col min="6" max="7" width="9.109375" style="124"/>
    <col min="8" max="8" width="10" style="124" customWidth="1"/>
    <col min="9" max="9" width="10.77734375" style="124" customWidth="1"/>
    <col min="10" max="16384" width="9.109375" style="124"/>
  </cols>
  <sheetData>
    <row r="1" spans="1:10">
      <c r="F1" s="211"/>
      <c r="G1" s="375"/>
      <c r="H1" s="375"/>
      <c r="I1" s="375"/>
    </row>
    <row r="2" spans="1:10">
      <c r="F2" s="212"/>
      <c r="G2" s="376"/>
      <c r="H2" s="376"/>
      <c r="I2" s="376"/>
    </row>
    <row r="3" spans="1:10">
      <c r="G3" s="376"/>
      <c r="H3" s="376"/>
      <c r="I3" s="376"/>
    </row>
    <row r="4" spans="1:10">
      <c r="G4" s="1"/>
      <c r="H4" s="4"/>
      <c r="I4" s="125"/>
    </row>
    <row r="5" spans="1:10">
      <c r="G5" s="213"/>
      <c r="H5" s="213"/>
      <c r="I5" s="186"/>
    </row>
    <row r="6" spans="1:10">
      <c r="G6" s="93"/>
      <c r="H6" s="93"/>
      <c r="I6" s="125"/>
    </row>
    <row r="7" spans="1:10">
      <c r="I7" s="125"/>
    </row>
    <row r="8" spans="1:10">
      <c r="I8" s="125"/>
    </row>
    <row r="9" spans="1:10">
      <c r="I9" s="125"/>
    </row>
    <row r="10" spans="1:10">
      <c r="A10" s="126" t="s">
        <v>397</v>
      </c>
      <c r="B10" s="125"/>
      <c r="C10" s="125"/>
      <c r="D10" s="125"/>
      <c r="E10" s="125"/>
      <c r="F10" s="125"/>
      <c r="G10" s="125"/>
      <c r="H10" s="125"/>
      <c r="I10" s="125"/>
    </row>
    <row r="11" spans="1:10">
      <c r="A11" s="214" t="s">
        <v>432</v>
      </c>
      <c r="B11" s="125"/>
      <c r="C11" s="125"/>
      <c r="D11" s="125"/>
      <c r="E11" s="125"/>
      <c r="F11" s="125"/>
      <c r="G11" s="125"/>
      <c r="H11" s="125"/>
      <c r="I11" s="125"/>
    </row>
    <row r="12" spans="1:10">
      <c r="A12" s="214"/>
      <c r="B12" s="125"/>
      <c r="C12" s="125"/>
      <c r="D12" s="125"/>
      <c r="E12" s="125"/>
      <c r="F12" s="125"/>
      <c r="G12" s="125"/>
      <c r="H12" s="125"/>
      <c r="I12" s="125"/>
    </row>
    <row r="13" spans="1:10">
      <c r="A13" s="215"/>
      <c r="B13" s="215"/>
      <c r="C13" s="215"/>
      <c r="D13" s="215"/>
      <c r="E13" s="215"/>
      <c r="F13" s="377" t="s">
        <v>41</v>
      </c>
      <c r="G13" s="378"/>
      <c r="H13" s="329">
        <v>43080</v>
      </c>
      <c r="I13" s="215"/>
      <c r="J13" s="216"/>
    </row>
    <row r="14" spans="1:10" ht="22.8" customHeight="1">
      <c r="A14" s="217" t="s">
        <v>6</v>
      </c>
      <c r="B14" s="218"/>
      <c r="C14" s="371" t="s">
        <v>433</v>
      </c>
      <c r="D14" s="379"/>
      <c r="E14" s="379"/>
      <c r="F14" s="217" t="s">
        <v>434</v>
      </c>
      <c r="G14" s="379" t="s">
        <v>435</v>
      </c>
      <c r="H14" s="380"/>
      <c r="I14" s="381" t="s">
        <v>436</v>
      </c>
      <c r="J14" s="216"/>
    </row>
    <row r="15" spans="1:10">
      <c r="A15" s="219"/>
      <c r="B15" s="220"/>
      <c r="C15" s="221" t="s">
        <v>437</v>
      </c>
      <c r="D15" s="379" t="s">
        <v>435</v>
      </c>
      <c r="E15" s="380"/>
      <c r="F15" s="222" t="s">
        <v>427</v>
      </c>
      <c r="G15" s="379" t="s">
        <v>400</v>
      </c>
      <c r="H15" s="372"/>
      <c r="I15" s="382"/>
      <c r="J15" s="216"/>
    </row>
    <row r="16" spans="1:10">
      <c r="A16" s="219" t="s">
        <v>438</v>
      </c>
      <c r="B16" s="219" t="s">
        <v>7</v>
      </c>
      <c r="C16" s="223" t="s">
        <v>402</v>
      </c>
      <c r="D16" s="371" t="s">
        <v>400</v>
      </c>
      <c r="E16" s="372"/>
      <c r="F16" s="217" t="s">
        <v>401</v>
      </c>
      <c r="G16" s="373" t="s">
        <v>434</v>
      </c>
      <c r="I16" s="219" t="s">
        <v>401</v>
      </c>
      <c r="J16" s="216"/>
    </row>
    <row r="17" spans="1:10">
      <c r="A17" s="224"/>
      <c r="B17" s="224"/>
      <c r="C17" s="222" t="s">
        <v>9</v>
      </c>
      <c r="D17" s="222" t="s">
        <v>439</v>
      </c>
      <c r="E17" s="225" t="s">
        <v>434</v>
      </c>
      <c r="F17" s="222" t="s">
        <v>9</v>
      </c>
      <c r="G17" s="374"/>
      <c r="H17" s="224" t="s">
        <v>439</v>
      </c>
      <c r="I17" s="222" t="s">
        <v>9</v>
      </c>
      <c r="J17" s="216"/>
    </row>
    <row r="18" spans="1:10" s="229" customFormat="1">
      <c r="A18" s="226"/>
      <c r="B18" s="226"/>
      <c r="C18" s="227"/>
      <c r="D18" s="227"/>
      <c r="E18" s="227"/>
      <c r="F18" s="227"/>
      <c r="G18" s="227"/>
      <c r="H18" s="227"/>
      <c r="I18" s="227"/>
      <c r="J18" s="228"/>
    </row>
    <row r="19" spans="1:10" s="229" customFormat="1">
      <c r="A19" s="227" t="s">
        <v>378</v>
      </c>
      <c r="B19" s="230" t="s">
        <v>440</v>
      </c>
      <c r="C19" s="231">
        <v>0.76</v>
      </c>
      <c r="D19" s="231">
        <v>10.17</v>
      </c>
      <c r="E19" s="231">
        <v>10.17</v>
      </c>
      <c r="F19" s="231">
        <v>0.76</v>
      </c>
      <c r="G19" s="231">
        <v>10.17</v>
      </c>
      <c r="H19" s="231">
        <v>10.17</v>
      </c>
      <c r="I19" s="231">
        <v>0.76</v>
      </c>
      <c r="J19" s="228"/>
    </row>
    <row r="20" spans="1:10" s="229" customFormat="1">
      <c r="A20" s="227"/>
      <c r="B20" s="226" t="s">
        <v>441</v>
      </c>
      <c r="C20" s="232"/>
      <c r="D20" s="232"/>
      <c r="E20" s="232"/>
      <c r="F20" s="232"/>
      <c r="G20" s="232"/>
      <c r="H20" s="232"/>
      <c r="I20" s="232"/>
      <c r="J20" s="228"/>
    </row>
    <row r="21" spans="1:10" s="229" customFormat="1">
      <c r="A21" s="227"/>
      <c r="B21" s="226" t="s">
        <v>410</v>
      </c>
      <c r="C21" s="232"/>
      <c r="D21" s="232"/>
      <c r="E21" s="232"/>
      <c r="F21" s="232"/>
      <c r="G21" s="232"/>
      <c r="H21" s="232"/>
      <c r="I21" s="232"/>
      <c r="J21" s="228"/>
    </row>
    <row r="22" spans="1:10" s="229" customFormat="1">
      <c r="A22" s="227"/>
      <c r="B22" s="226" t="s">
        <v>411</v>
      </c>
      <c r="C22" s="232"/>
      <c r="D22" s="232"/>
      <c r="E22" s="232"/>
      <c r="F22" s="232"/>
      <c r="G22" s="232"/>
      <c r="H22" s="232"/>
      <c r="I22" s="232"/>
      <c r="J22" s="228"/>
    </row>
    <row r="23" spans="1:10" s="229" customFormat="1">
      <c r="A23" s="227"/>
      <c r="B23" s="226" t="s">
        <v>442</v>
      </c>
      <c r="C23" s="232"/>
      <c r="D23" s="232"/>
      <c r="E23" s="232"/>
      <c r="F23" s="232"/>
      <c r="G23" s="232"/>
      <c r="H23" s="232"/>
      <c r="I23" s="232"/>
      <c r="J23" s="228"/>
    </row>
    <row r="24" spans="1:10" s="229" customFormat="1">
      <c r="A24" s="227"/>
      <c r="B24" s="226"/>
      <c r="C24" s="232"/>
      <c r="D24" s="232"/>
      <c r="E24" s="232"/>
      <c r="F24" s="232"/>
      <c r="G24" s="232"/>
      <c r="H24" s="232"/>
      <c r="I24" s="232"/>
      <c r="J24" s="228"/>
    </row>
    <row r="25" spans="1:10" s="229" customFormat="1" ht="15" customHeight="1">
      <c r="A25" s="227"/>
      <c r="B25" s="226"/>
      <c r="C25" s="233"/>
      <c r="D25" s="233"/>
      <c r="E25" s="233"/>
      <c r="F25" s="233"/>
      <c r="G25" s="233"/>
      <c r="H25" s="233"/>
      <c r="I25" s="233"/>
      <c r="J25" s="228"/>
    </row>
    <row r="26" spans="1:10">
      <c r="A26" s="219" t="s">
        <v>379</v>
      </c>
      <c r="B26" s="234" t="s">
        <v>415</v>
      </c>
      <c r="C26" s="235">
        <v>35.67</v>
      </c>
      <c r="D26" s="235">
        <v>179.63</v>
      </c>
      <c r="E26" s="235">
        <v>180.26</v>
      </c>
      <c r="F26" s="235">
        <v>35.67</v>
      </c>
      <c r="G26" s="235">
        <v>180.26</v>
      </c>
      <c r="H26" s="235">
        <v>179.63</v>
      </c>
      <c r="I26" s="235">
        <v>19.48</v>
      </c>
      <c r="J26" s="216"/>
    </row>
    <row r="27" spans="1:10">
      <c r="A27" s="219" t="s">
        <v>380</v>
      </c>
      <c r="B27" s="236" t="s">
        <v>443</v>
      </c>
      <c r="C27" s="237"/>
      <c r="D27" s="237"/>
      <c r="E27" s="237"/>
      <c r="F27" s="237"/>
      <c r="G27" s="237"/>
      <c r="H27" s="237"/>
      <c r="I27" s="237"/>
      <c r="J27" s="216"/>
    </row>
    <row r="28" spans="1:10">
      <c r="A28" s="220"/>
      <c r="B28" s="220" t="s">
        <v>444</v>
      </c>
      <c r="C28" s="235">
        <v>279.99</v>
      </c>
      <c r="D28" s="235">
        <v>279.99</v>
      </c>
      <c r="E28" s="235">
        <v>279.99</v>
      </c>
      <c r="F28" s="235">
        <v>99.55</v>
      </c>
      <c r="G28" s="235">
        <v>122.42</v>
      </c>
      <c r="H28" s="235">
        <v>122.42</v>
      </c>
      <c r="I28" s="235">
        <v>63.79</v>
      </c>
      <c r="J28" s="216"/>
    </row>
    <row r="29" spans="1:10">
      <c r="A29" s="220"/>
      <c r="B29" s="220"/>
      <c r="C29" s="237"/>
      <c r="D29" s="237"/>
      <c r="E29" s="237"/>
      <c r="F29" s="237"/>
      <c r="G29" s="237"/>
      <c r="H29" s="237"/>
      <c r="I29" s="237"/>
      <c r="J29" s="216"/>
    </row>
    <row r="30" spans="1:10">
      <c r="A30" s="220"/>
      <c r="B30" s="219" t="s">
        <v>418</v>
      </c>
      <c r="C30" s="235">
        <f t="shared" ref="C30:I30" si="0">C19+C25+C26+C28</f>
        <v>316.42</v>
      </c>
      <c r="D30" s="235">
        <f t="shared" si="0"/>
        <v>469.78999999999996</v>
      </c>
      <c r="E30" s="235">
        <f t="shared" si="0"/>
        <v>470.41999999999996</v>
      </c>
      <c r="F30" s="235">
        <f t="shared" si="0"/>
        <v>135.97999999999999</v>
      </c>
      <c r="G30" s="235">
        <f t="shared" si="0"/>
        <v>312.84999999999997</v>
      </c>
      <c r="H30" s="235">
        <f t="shared" si="0"/>
        <v>312.21999999999997</v>
      </c>
      <c r="I30" s="235">
        <f t="shared" si="0"/>
        <v>84.03</v>
      </c>
      <c r="J30" s="216"/>
    </row>
    <row r="31" spans="1:10">
      <c r="A31" s="220"/>
      <c r="B31" s="219"/>
      <c r="C31" s="237"/>
      <c r="D31" s="237"/>
      <c r="E31" s="237"/>
      <c r="F31" s="237"/>
      <c r="G31" s="237"/>
      <c r="H31" s="237"/>
      <c r="I31" s="237"/>
      <c r="J31" s="216"/>
    </row>
    <row r="32" spans="1:10">
      <c r="A32" s="220"/>
      <c r="B32" s="219" t="s">
        <v>14</v>
      </c>
      <c r="C32" s="237">
        <v>63.28</v>
      </c>
      <c r="D32" s="237">
        <v>93.96</v>
      </c>
      <c r="E32" s="237">
        <v>94.08</v>
      </c>
      <c r="F32" s="237">
        <v>27.2</v>
      </c>
      <c r="G32" s="237">
        <v>62.57</v>
      </c>
      <c r="H32" s="237">
        <v>62.44</v>
      </c>
      <c r="I32" s="237">
        <v>16.61</v>
      </c>
      <c r="J32" s="216"/>
    </row>
    <row r="33" spans="1:10">
      <c r="A33" s="220"/>
      <c r="B33" s="219"/>
      <c r="C33" s="237"/>
      <c r="D33" s="237"/>
      <c r="E33" s="237"/>
      <c r="F33" s="237"/>
      <c r="G33" s="237"/>
      <c r="H33" s="237"/>
      <c r="I33" s="237"/>
      <c r="J33" s="216"/>
    </row>
    <row r="34" spans="1:10">
      <c r="A34" s="220"/>
      <c r="B34" s="219" t="s">
        <v>419</v>
      </c>
      <c r="C34" s="235">
        <f t="shared" ref="C34:I34" si="1">C30+C32</f>
        <v>379.70000000000005</v>
      </c>
      <c r="D34" s="235">
        <f t="shared" si="1"/>
        <v>563.75</v>
      </c>
      <c r="E34" s="235">
        <f t="shared" si="1"/>
        <v>564.5</v>
      </c>
      <c r="F34" s="235">
        <f t="shared" si="1"/>
        <v>163.17999999999998</v>
      </c>
      <c r="G34" s="235">
        <f t="shared" si="1"/>
        <v>375.41999999999996</v>
      </c>
      <c r="H34" s="235">
        <f t="shared" si="1"/>
        <v>374.65999999999997</v>
      </c>
      <c r="I34" s="235">
        <f t="shared" si="1"/>
        <v>100.64</v>
      </c>
      <c r="J34" s="216"/>
    </row>
    <row r="35" spans="1:10">
      <c r="A35" s="224"/>
      <c r="B35" s="224"/>
      <c r="C35" s="238"/>
      <c r="D35" s="238"/>
      <c r="E35" s="238"/>
      <c r="F35" s="224"/>
      <c r="G35" s="224"/>
      <c r="H35" s="224"/>
      <c r="I35" s="224"/>
      <c r="J35" s="216"/>
    </row>
    <row r="36" spans="1:10">
      <c r="A36" s="216"/>
      <c r="B36" s="216"/>
      <c r="C36" s="216"/>
      <c r="D36" s="216"/>
      <c r="E36" s="216"/>
      <c r="F36" s="216"/>
      <c r="G36" s="216"/>
      <c r="H36" s="216"/>
      <c r="I36" s="216"/>
      <c r="J36" s="216"/>
    </row>
    <row r="37" spans="1:10">
      <c r="A37" s="216"/>
      <c r="B37" s="216"/>
      <c r="C37" s="216"/>
      <c r="D37" s="216"/>
      <c r="E37" s="216"/>
      <c r="F37" s="216"/>
      <c r="G37" s="216"/>
      <c r="H37" s="216"/>
      <c r="I37" s="216"/>
      <c r="J37" s="216"/>
    </row>
  </sheetData>
  <mergeCells count="11">
    <mergeCell ref="D16:E16"/>
    <mergeCell ref="G16:G17"/>
    <mergeCell ref="G1:I1"/>
    <mergeCell ref="G2:I2"/>
    <mergeCell ref="G3:I3"/>
    <mergeCell ref="F13:G13"/>
    <mergeCell ref="C14:E14"/>
    <mergeCell ref="G14:H14"/>
    <mergeCell ref="I14:I15"/>
    <mergeCell ref="D15:E15"/>
    <mergeCell ref="G15:H15"/>
  </mergeCells>
  <pageMargins left="0.59055118110236227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6"/>
  <sheetViews>
    <sheetView topLeftCell="A7" zoomScale="120" workbookViewId="0">
      <selection activeCell="E12" sqref="E12"/>
    </sheetView>
  </sheetViews>
  <sheetFormatPr defaultRowHeight="13.2"/>
  <cols>
    <col min="1" max="1" width="6.44140625" customWidth="1"/>
    <col min="2" max="2" width="33.6640625" customWidth="1"/>
  </cols>
  <sheetData>
    <row r="1" spans="1:6" ht="13.8">
      <c r="D1" s="243"/>
    </row>
    <row r="2" spans="1:6" ht="14.4">
      <c r="A2" s="2"/>
      <c r="B2" s="89"/>
      <c r="C2" s="89"/>
      <c r="D2" s="244"/>
    </row>
    <row r="3" spans="1:6" ht="14.4">
      <c r="A3" s="2"/>
      <c r="B3" s="89"/>
      <c r="C3" s="89"/>
      <c r="D3" s="244"/>
    </row>
    <row r="4" spans="1:6" ht="14.4">
      <c r="A4" s="2"/>
      <c r="B4" s="89"/>
      <c r="C4" s="89"/>
      <c r="D4" s="244"/>
    </row>
    <row r="5" spans="1:6" ht="14.4">
      <c r="A5" s="2"/>
      <c r="B5" s="89"/>
      <c r="C5" s="89"/>
      <c r="D5" s="244"/>
    </row>
    <row r="6" spans="1:6" ht="14.4">
      <c r="A6" s="2"/>
      <c r="B6" s="89"/>
      <c r="C6" s="89"/>
      <c r="D6" s="244"/>
    </row>
    <row r="7" spans="1:6" ht="14.4">
      <c r="A7" s="3" t="s">
        <v>445</v>
      </c>
      <c r="B7" s="4"/>
      <c r="C7" s="3"/>
      <c r="D7" s="5"/>
    </row>
    <row r="8" spans="1:6">
      <c r="A8" s="1" t="s">
        <v>446</v>
      </c>
      <c r="B8" s="1"/>
      <c r="C8" s="1"/>
      <c r="D8" s="4"/>
    </row>
    <row r="9" spans="1:6">
      <c r="A9" s="1" t="s">
        <v>2</v>
      </c>
      <c r="B9" s="4"/>
      <c r="C9" s="1"/>
      <c r="D9" s="4"/>
    </row>
    <row r="10" spans="1:6">
      <c r="A10" s="2"/>
      <c r="B10" s="2"/>
    </row>
    <row r="11" spans="1:6" ht="13.8" thickBot="1">
      <c r="C11" s="383" t="s">
        <v>41</v>
      </c>
      <c r="D11" s="383"/>
      <c r="E11" t="s">
        <v>526</v>
      </c>
    </row>
    <row r="12" spans="1:6" ht="13.8" thickTop="1">
      <c r="A12" s="96"/>
      <c r="B12" s="96"/>
      <c r="C12" s="96"/>
      <c r="D12" s="96"/>
      <c r="E12" s="6" t="s">
        <v>5</v>
      </c>
      <c r="F12" s="239" t="s">
        <v>4</v>
      </c>
    </row>
    <row r="13" spans="1:6">
      <c r="A13" s="98" t="s">
        <v>6</v>
      </c>
      <c r="B13" s="9" t="s">
        <v>7</v>
      </c>
      <c r="C13" s="9" t="s">
        <v>8</v>
      </c>
      <c r="D13" s="9" t="s">
        <v>38</v>
      </c>
      <c r="E13" s="8" t="s">
        <v>9</v>
      </c>
      <c r="F13" s="22" t="s">
        <v>10</v>
      </c>
    </row>
    <row r="14" spans="1:6">
      <c r="A14" s="98" t="s">
        <v>11</v>
      </c>
      <c r="B14" s="9" t="s">
        <v>12</v>
      </c>
      <c r="C14" s="9" t="s">
        <v>13</v>
      </c>
      <c r="D14" s="9" t="s">
        <v>14</v>
      </c>
      <c r="E14" s="240">
        <v>0.2</v>
      </c>
      <c r="F14" s="22" t="s">
        <v>14</v>
      </c>
    </row>
    <row r="15" spans="1:6" ht="13.8" thickBot="1">
      <c r="A15" s="98"/>
      <c r="B15" s="9"/>
      <c r="C15" s="9"/>
      <c r="D15" s="9" t="s">
        <v>9</v>
      </c>
      <c r="E15" s="241"/>
      <c r="F15" s="242" t="s">
        <v>9</v>
      </c>
    </row>
    <row r="16" spans="1:6" ht="14.4" thickTop="1" thickBot="1">
      <c r="A16" s="100">
        <v>1</v>
      </c>
      <c r="B16" s="101">
        <v>2</v>
      </c>
      <c r="C16" s="101">
        <v>3</v>
      </c>
      <c r="D16" s="100">
        <v>4</v>
      </c>
      <c r="E16" s="13">
        <v>5</v>
      </c>
      <c r="F16" s="14">
        <v>6</v>
      </c>
    </row>
    <row r="17" spans="1:7" ht="13.8" thickTop="1">
      <c r="A17" s="98"/>
      <c r="B17" s="9"/>
      <c r="C17" s="9"/>
      <c r="D17" s="20"/>
      <c r="E17" s="245"/>
      <c r="F17" s="53"/>
    </row>
    <row r="18" spans="1:7">
      <c r="A18" s="98">
        <v>1</v>
      </c>
      <c r="B18" s="188" t="s">
        <v>447</v>
      </c>
      <c r="C18" s="9"/>
      <c r="D18" s="20"/>
      <c r="E18" s="23"/>
      <c r="F18" s="26"/>
    </row>
    <row r="19" spans="1:7">
      <c r="A19" s="98"/>
      <c r="B19" s="188" t="s">
        <v>448</v>
      </c>
      <c r="C19" s="9" t="s">
        <v>449</v>
      </c>
      <c r="D19" s="246">
        <v>45.9</v>
      </c>
      <c r="E19" s="118">
        <f>F19-D19</f>
        <v>9.18</v>
      </c>
      <c r="F19" s="108">
        <v>55.08</v>
      </c>
      <c r="G19" s="187">
        <f>D19*20/100</f>
        <v>9.18</v>
      </c>
    </row>
    <row r="20" spans="1:7">
      <c r="A20" s="98"/>
      <c r="B20" s="188" t="s">
        <v>450</v>
      </c>
      <c r="C20" s="9" t="s">
        <v>21</v>
      </c>
      <c r="D20" s="246">
        <v>102.41</v>
      </c>
      <c r="E20" s="118">
        <f>F20-D20</f>
        <v>20.480000000000004</v>
      </c>
      <c r="F20" s="108">
        <v>122.89</v>
      </c>
      <c r="G20" s="187">
        <f>D20*20/100</f>
        <v>20.481999999999999</v>
      </c>
    </row>
    <row r="21" spans="1:7">
      <c r="A21" s="98">
        <v>2</v>
      </c>
      <c r="B21" s="188" t="s">
        <v>451</v>
      </c>
      <c r="C21" s="9"/>
      <c r="D21" s="246"/>
      <c r="E21" s="18"/>
      <c r="F21" s="108"/>
      <c r="G21" s="187"/>
    </row>
    <row r="22" spans="1:7">
      <c r="A22" s="98"/>
      <c r="B22" s="188" t="s">
        <v>452</v>
      </c>
      <c r="C22" s="9"/>
      <c r="D22" s="246"/>
      <c r="E22" s="18"/>
      <c r="F22" s="108"/>
      <c r="G22" s="187"/>
    </row>
    <row r="23" spans="1:7">
      <c r="A23" s="98"/>
      <c r="B23" s="188" t="s">
        <v>453</v>
      </c>
      <c r="C23" s="9" t="s">
        <v>454</v>
      </c>
      <c r="D23" s="246">
        <v>146.35</v>
      </c>
      <c r="E23" s="118">
        <f>F23-D23</f>
        <v>29.27000000000001</v>
      </c>
      <c r="F23" s="108">
        <v>175.62</v>
      </c>
      <c r="G23" s="187">
        <f>D23*20/100</f>
        <v>29.27</v>
      </c>
    </row>
    <row r="24" spans="1:7">
      <c r="A24" s="98">
        <v>3</v>
      </c>
      <c r="B24" s="188" t="s">
        <v>455</v>
      </c>
      <c r="C24" s="9"/>
      <c r="D24" s="246"/>
      <c r="E24" s="18"/>
      <c r="F24" s="108"/>
      <c r="G24" s="187"/>
    </row>
    <row r="25" spans="1:7">
      <c r="A25" s="98"/>
      <c r="B25" s="188" t="s">
        <v>456</v>
      </c>
      <c r="C25" s="9" t="s">
        <v>21</v>
      </c>
      <c r="D25" s="246">
        <v>43.91</v>
      </c>
      <c r="E25" s="118">
        <f>F25-D25</f>
        <v>8.7800000000000011</v>
      </c>
      <c r="F25" s="108">
        <v>52.69</v>
      </c>
      <c r="G25" s="187">
        <f>D25*20/100</f>
        <v>8.782</v>
      </c>
    </row>
    <row r="26" spans="1:7">
      <c r="A26" s="98">
        <v>4</v>
      </c>
      <c r="B26" s="188" t="s">
        <v>457</v>
      </c>
      <c r="C26" s="9"/>
      <c r="D26" s="246"/>
      <c r="E26" s="18"/>
      <c r="F26" s="108"/>
      <c r="G26" s="187"/>
    </row>
    <row r="27" spans="1:7">
      <c r="A27" s="98"/>
      <c r="B27" s="188" t="s">
        <v>458</v>
      </c>
      <c r="C27" s="9" t="s">
        <v>459</v>
      </c>
      <c r="D27" s="246">
        <v>22.57</v>
      </c>
      <c r="E27" s="118">
        <f t="shared" ref="E27:E28" si="0">F27-D27</f>
        <v>4.509999999999998</v>
      </c>
      <c r="F27" s="108">
        <v>27.08</v>
      </c>
      <c r="G27" s="187">
        <f t="shared" ref="G27:G28" si="1">D27*20/100</f>
        <v>4.5139999999999993</v>
      </c>
    </row>
    <row r="28" spans="1:7">
      <c r="A28" s="98">
        <v>5</v>
      </c>
      <c r="B28" s="188" t="s">
        <v>460</v>
      </c>
      <c r="C28" s="247" t="s">
        <v>459</v>
      </c>
      <c r="D28" s="246">
        <v>9.67</v>
      </c>
      <c r="E28" s="118">
        <f t="shared" si="0"/>
        <v>1.9299999999999997</v>
      </c>
      <c r="F28" s="108">
        <v>11.6</v>
      </c>
      <c r="G28" s="187">
        <f t="shared" si="1"/>
        <v>1.9340000000000002</v>
      </c>
    </row>
    <row r="29" spans="1:7">
      <c r="A29" s="98">
        <v>6</v>
      </c>
      <c r="B29" s="188" t="s">
        <v>461</v>
      </c>
      <c r="C29" s="9"/>
      <c r="D29" s="246"/>
      <c r="E29" s="18"/>
      <c r="F29" s="108"/>
      <c r="G29" s="187"/>
    </row>
    <row r="30" spans="1:7">
      <c r="A30" s="98"/>
      <c r="B30" s="188" t="s">
        <v>462</v>
      </c>
      <c r="C30" s="9" t="s">
        <v>463</v>
      </c>
      <c r="D30" s="246">
        <v>271.92</v>
      </c>
      <c r="E30" s="118">
        <f>F30-D30</f>
        <v>54.379999999999995</v>
      </c>
      <c r="F30" s="108">
        <v>326.3</v>
      </c>
      <c r="G30" s="187">
        <f>D30*20/100</f>
        <v>54.384000000000007</v>
      </c>
    </row>
    <row r="31" spans="1:7" ht="13.8" thickBot="1">
      <c r="A31" s="248"/>
      <c r="B31" s="189"/>
      <c r="C31" s="249"/>
      <c r="D31" s="190"/>
      <c r="E31" s="42"/>
      <c r="F31" s="123"/>
    </row>
    <row r="32" spans="1:7" ht="13.8" thickTop="1">
      <c r="A32" s="30"/>
      <c r="B32" s="30"/>
      <c r="C32" s="20"/>
      <c r="D32" s="30"/>
    </row>
    <row r="33" spans="1:2">
      <c r="A33" s="38"/>
    </row>
    <row r="35" spans="1:2">
      <c r="A35" s="39"/>
    </row>
    <row r="36" spans="1:2">
      <c r="A36" s="39"/>
      <c r="B36" s="38"/>
    </row>
  </sheetData>
  <mergeCells count="1">
    <mergeCell ref="C11:D11"/>
  </mergeCells>
  <pageMargins left="0.98425196850393704" right="0" top="0.59055118110236227" bottom="0.39370078740157483" header="0.51181102362204722" footer="0.51181102362204722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6</vt:i4>
      </vt:variant>
    </vt:vector>
  </HeadingPairs>
  <TitlesOfParts>
    <vt:vector size="22" baseType="lpstr">
      <vt:lpstr>перелік робіт</vt:lpstr>
      <vt:lpstr>прот1</vt:lpstr>
      <vt:lpstr>прот2</vt:lpstr>
      <vt:lpstr>проток4</vt:lpstr>
      <vt:lpstr>прот6</vt:lpstr>
      <vt:lpstr>поверС 05_17</vt:lpstr>
      <vt:lpstr>прот11</vt:lpstr>
      <vt:lpstr>БСГС05_17</vt:lpstr>
      <vt:lpstr>прот16</vt:lpstr>
      <vt:lpstr>прот22</vt:lpstr>
      <vt:lpstr>БСГС</vt:lpstr>
      <vt:lpstr>прот25</vt:lpstr>
      <vt:lpstr>відновлення газопостачання</vt:lpstr>
      <vt:lpstr>припинення(обмеження) побутові </vt:lpstr>
      <vt:lpstr>припинення(обмеження) споживачі</vt:lpstr>
      <vt:lpstr>Лист1</vt:lpstr>
      <vt:lpstr>прот2!Заголовки_для_печати</vt:lpstr>
      <vt:lpstr>прот25!Заголовки_для_печати</vt:lpstr>
      <vt:lpstr>проток4!Заголовки_для_печати</vt:lpstr>
      <vt:lpstr>БСГС05_17!Область_печати</vt:lpstr>
      <vt:lpstr>'відновлення газопостачання'!Область_печати</vt:lpstr>
      <vt:lpstr>'припинення(обмеження) побутові '!Область_печати</vt:lpstr>
    </vt:vector>
  </TitlesOfParts>
  <Company>Odessagas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2018-02-16T10:00:03Z</cp:lastPrinted>
  <dcterms:created xsi:type="dcterms:W3CDTF">2017-10-19T08:30:04Z</dcterms:created>
  <dcterms:modified xsi:type="dcterms:W3CDTF">2018-02-16T15:38:36Z</dcterms:modified>
</cp:coreProperties>
</file>